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Contraloria General de Medellin\CONTRALORIA DISTRITAL DE MEDELLIN\SG - VERONICA\4. SECRETARÍA GENERAL 2026\1. PAA 2026\1. INFORMES MENSUALES PAA 2026\01. FEBRERO\"/>
    </mc:Choice>
  </mc:AlternateContent>
  <bookViews>
    <workbookView xWindow="0" yWindow="0" windowWidth="28800" windowHeight="11715"/>
  </bookViews>
  <sheets>
    <sheet name="PAA FEBRERO 2026" sheetId="1" r:id="rId1"/>
  </sheets>
  <definedNames>
    <definedName name="_xlnm._FilterDatabase" localSheetId="0" hidden="1">'PAA FEBRERO 2026'!$A$7:$Y$38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L47" i="1"/>
  <c r="R6" i="1"/>
  <c r="V47" i="1"/>
  <c r="W47" i="1"/>
  <c r="W46" i="1"/>
  <c r="M46" i="1"/>
  <c r="W45" i="1"/>
  <c r="M45" i="1"/>
  <c r="W44" i="1"/>
  <c r="M44" i="1"/>
  <c r="W43" i="1"/>
  <c r="M43" i="1"/>
  <c r="M39" i="1"/>
  <c r="W39" i="1" s="1"/>
  <c r="W38" i="1"/>
  <c r="M38" i="1"/>
  <c r="W37" i="1"/>
  <c r="M37" i="1"/>
  <c r="M35" i="1"/>
  <c r="W35" i="1" s="1"/>
  <c r="W34" i="1"/>
  <c r="M34" i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M27" i="1"/>
  <c r="M25" i="1"/>
  <c r="W25" i="1" s="1"/>
  <c r="W24" i="1"/>
  <c r="M24" i="1"/>
  <c r="W23" i="1"/>
  <c r="M23" i="1"/>
  <c r="W21" i="1"/>
  <c r="M21" i="1"/>
  <c r="W20" i="1"/>
  <c r="M20" i="1"/>
  <c r="W19" i="1"/>
  <c r="M19" i="1"/>
  <c r="W18" i="1"/>
  <c r="M18" i="1"/>
  <c r="W17" i="1"/>
  <c r="M17" i="1"/>
  <c r="W16" i="1"/>
  <c r="M16" i="1"/>
  <c r="W15" i="1"/>
  <c r="M15" i="1"/>
  <c r="W14" i="1"/>
  <c r="M14" i="1"/>
  <c r="W13" i="1"/>
  <c r="M13" i="1"/>
  <c r="W12" i="1"/>
  <c r="M12" i="1"/>
  <c r="W11" i="1"/>
  <c r="M11" i="1"/>
  <c r="W10" i="1"/>
  <c r="M10" i="1"/>
  <c r="W9" i="1"/>
  <c r="M9" i="1"/>
  <c r="W8" i="1"/>
  <c r="M8" i="1"/>
  <c r="M6" i="1"/>
  <c r="O6" i="1" s="1"/>
  <c r="O5" i="1"/>
  <c r="L5" i="1"/>
</calcChain>
</file>

<file path=xl/comments1.xml><?xml version="1.0" encoding="utf-8"?>
<comments xmlns="http://schemas.openxmlformats.org/spreadsheetml/2006/main">
  <authors>
    <author>Verónica López López</author>
    <author>Jorge Alexander Gonzalez Marin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280 SMMLV (Ley 1150 de 2007. Art. 2. Núm. 2. Literales b) y ss. )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Verónica López López:</t>
        </r>
        <r>
          <rPr>
            <sz val="9"/>
            <color indexed="81"/>
            <rFont val="Tahoma"/>
            <family val="2"/>
          </rPr>
          <t xml:space="preserve">
10% del límite de menor cuantía</t>
        </r>
      </text>
    </comment>
  </commentList>
</comments>
</file>

<file path=xl/sharedStrings.xml><?xml version="1.0" encoding="utf-8"?>
<sst xmlns="http://schemas.openxmlformats.org/spreadsheetml/2006/main" count="398" uniqueCount="138">
  <si>
    <t>Código: F-GRI-GS-001</t>
  </si>
  <si>
    <t>PLAN  ANUAL DE ADQUISICIONES</t>
  </si>
  <si>
    <t>Versión: 06</t>
  </si>
  <si>
    <t>Nombre de la Entidad</t>
  </si>
  <si>
    <t>Dirección</t>
  </si>
  <si>
    <t>Teléfono</t>
  </si>
  <si>
    <t>Página Web</t>
  </si>
  <si>
    <t xml:space="preserve">Identificación Responsable </t>
  </si>
  <si>
    <t>Contacto</t>
  </si>
  <si>
    <t>Valor Aprobado PAA 2025</t>
  </si>
  <si>
    <t>Presupuesto Comprometido</t>
  </si>
  <si>
    <t>SEGUIMIENTO EJECUCIÓN PLAN ANUAL DE ADQUISICIONES</t>
  </si>
  <si>
    <t>Contraloría Distrital de Medellín</t>
  </si>
  <si>
    <t>Calle 53 Nro. 52-16</t>
  </si>
  <si>
    <t>(604) 4033160</t>
  </si>
  <si>
    <t>https://www.cdm.gov.co/cgm/Paginaweb/SitePages/home.aspx</t>
  </si>
  <si>
    <t>Verónica López López</t>
  </si>
  <si>
    <t>% de Ejecución</t>
  </si>
  <si>
    <t>Vigencia del Plan de Adquisiciones: 
Año 2026</t>
  </si>
  <si>
    <t xml:space="preserve">Perspectiva estratégica </t>
  </si>
  <si>
    <t>La Contraloría Distrital de Medellín tiene como misión vigilar y controlar la gestión fiscal del Distrito de Medellín y demás entidades del orden territorial, de acuerdo con los principios, sistemas y procedimientos establecidos por la Constitución y la ley; enfatizando en la tecnificación, oportunidad, efecto disuasivo y la efectiva participación ciudadana, apoyándose en el talento humano como eje central de la gestión y la utilización de tecnologías de la información y la comunicación. Para este propósito la Contraloría trabaja en cuatro líneas estratégicas: Desarrollo continuo del talento humano, fortalecimiento tecnológico e institucional, efectiva participación ciudadana y vigilancia y control a la gestión fiscal.
En materia de contratación nos regimos por la Ley 80 de 1993 y sus normas complementarias y por ello nuestros procesos de contratación y contratos se pueden consultar en el Secop.</t>
  </si>
  <si>
    <t>Límite Menor Cuantía</t>
  </si>
  <si>
    <t>Límite Mínima Cuantía</t>
  </si>
  <si>
    <t>Fecha Última Actualización PAA</t>
  </si>
  <si>
    <t>Dependencia</t>
  </si>
  <si>
    <t>Código UNSPSC (cada código separado por ;)</t>
  </si>
  <si>
    <t>Descripción</t>
  </si>
  <si>
    <t>Rubro Presupuestal</t>
  </si>
  <si>
    <t>Nombre Rubro Presupuestal</t>
  </si>
  <si>
    <t>Fecha estimada de inicio de proceso de selección (mes) actual</t>
  </si>
  <si>
    <t>Fecha estimada de presentación de ofertas (mes)</t>
  </si>
  <si>
    <t>Duración del contrato (número)</t>
  </si>
  <si>
    <t>Duración del contrato (intervalo: días (0), meses (1), años (2))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</si>
  <si>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</si>
  <si>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</si>
  <si>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</si>
  <si>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</si>
  <si>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</si>
  <si>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</si>
  <si>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</si>
  <si>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</si>
  <si>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>Nombre del responsable (Técnico Operativo Secretaría General)</t>
  </si>
  <si>
    <t xml:space="preserve">Teléfono del responsable </t>
  </si>
  <si>
    <t xml:space="preserve">Correo electrónico del responsable </t>
  </si>
  <si>
    <t>Nro. De Contrato</t>
  </si>
  <si>
    <t>Valor comprometido</t>
  </si>
  <si>
    <t>Saldo pendiente de ejecutar (recursos a liberar)</t>
  </si>
  <si>
    <t>Dirección de Desarrollo Tecnológico</t>
  </si>
  <si>
    <t>43232805;81112100</t>
  </si>
  <si>
    <t>Renovación ante LACNIC de la membresía del direccionamiento IPv6 a nombre de la Contraloría Distrital de Medellín</t>
  </si>
  <si>
    <t>Otros productos metálicos y paquetes de software</t>
  </si>
  <si>
    <t>CCE-16</t>
  </si>
  <si>
    <t>Secretaría General</t>
  </si>
  <si>
    <t>CO-ANT-05001</t>
  </si>
  <si>
    <t>604 4033160 
ext 7780</t>
  </si>
  <si>
    <t>veronica.lopez@cdm.gov.co</t>
  </si>
  <si>
    <t>Adquirir certificados de seguridad digital SSL.</t>
  </si>
  <si>
    <t xml:space="preserve">Adquirir UPS (Sistema de Alimentación Ininterrumpida) para la sede del archivo central. </t>
  </si>
  <si>
    <t>Otros servicios prestados a las empresas y servicios de producción</t>
  </si>
  <si>
    <t xml:space="preserve">Renovar licencias del dominio CGM por tres (3) años. </t>
  </si>
  <si>
    <t>81112200;81112209</t>
  </si>
  <si>
    <t>Prestación de servicios profesionales de Soporte, mantenimiento y actualización a distancia del aplicativo KACTUS HR, de tal forma que se garantice un buen funcionamiento de los programas instalados en la Contraloría Distrital de Medellín</t>
  </si>
  <si>
    <t>Prestación de servicios profesionales de Soporte, mantenimiento y actualización a distancia del aplicativo SEVEN ERP, de tal forma que se garantice un buen funcionamiento de los programas instalados en la Contraloría Distrital de Medellín</t>
  </si>
  <si>
    <t>Adquirir soporte y actualización del Sistema de Gestión Documental MERCURIO</t>
  </si>
  <si>
    <t>Prestar servicio de soporte y mantenimiento a la herramienta informática para el Sistema Integrado de Gestión – ISOLUCIÓN</t>
  </si>
  <si>
    <t>Prestar servicios especializados para soporte, mantenimiento, capacitación y acompañamiento al software GESTION TRANSPARENTE, sistema de apoyo misional de la Contraloría Distrital de Medellín</t>
  </si>
  <si>
    <t>81112003;81111600</t>
  </si>
  <si>
    <t>Prestar servicios profesionales en seguridad de la infraestructura tecnológica de la Contraloría Distrital de Medellín, así como brindar apoyo técnico especializado para la implementación, seguimiento y fortalecimiento del Modelo de Seguridad y Privacidad de la Información – MSPI, conforme a los lineamientos establecidos por el Ministerio de Tecnologías de la Información y las Comunicaciones (MinTIC).</t>
  </si>
  <si>
    <t>Prestar servicios profesionales especializados de ingeniería de Nivel 3 para el soporte, mantenimiento y atención de incidentes en el equipamiento físico y virtual del datacenter de la Contraloría Distrital de Medellín, incluyendo infraestructura local y en la nube, con el fin de garantizar la disponibilidad, continuidad y seguridad de los servicios tecnológicos institucionales.</t>
  </si>
  <si>
    <t>Prestar servicios de almacenamiento en NUBE ORACLE CLOUD.</t>
  </si>
  <si>
    <t>Prestar servicio de conectividad internet y valor agregado, servicios de telecomunicaciones para la sede de la Contraloría Distrital de Medellín.</t>
  </si>
  <si>
    <t>Dirección de Gestión del Conocimiento, Capacitación e Investigaciones</t>
  </si>
  <si>
    <t>Contratación Servicios de Educación para el cumplimiento del PIC - Ley 1416 de 2010 equivalente al 2%</t>
  </si>
  <si>
    <t>Servicios de Educación</t>
  </si>
  <si>
    <t>CD0072026</t>
  </si>
  <si>
    <t>Contraloría Auxiliar de Participación Ciudadana</t>
  </si>
  <si>
    <t xml:space="preserve">Prestación de servicios de apoyo a la gestión de la Contraloría Auxiliar de Participación Ciudadana en los eventos con la ciudadanía. </t>
  </si>
  <si>
    <t xml:space="preserve">Otros servicios prestados a las empresas y servicios de produccion </t>
  </si>
  <si>
    <t>CD0052026</t>
  </si>
  <si>
    <t>Oficina Asesora de Planeación</t>
  </si>
  <si>
    <t>80101505;94131504</t>
  </si>
  <si>
    <t>Prestación de servicios para realizar auditoría de renovación certificado de Calidad bajo la norma ISO 9001:2015; y renovar la afiliación a ICONTEC para la CDM.</t>
  </si>
  <si>
    <t>212020200800</t>
  </si>
  <si>
    <t>80111604; 80111504</t>
  </si>
  <si>
    <t>Prestación de servicios profesionales para realizar la Auditoría Interna a los Sistemas de Gestión de la Calidad bajo la ISO 9001:2015 y de Antisoborno bajo la norma ISO 37001:2025; y la Formación del Equipo Auditor en las normas ISO 19011, 9001 y 37001</t>
  </si>
  <si>
    <t xml:space="preserve">212020200800
</t>
  </si>
  <si>
    <t xml:space="preserve">Otros servicios prestados a las empresas y servicios de producción
</t>
  </si>
  <si>
    <t>CD0022026</t>
  </si>
  <si>
    <t>Prestación de servicios para realizar auditoría de renovación certificado Antisoborno bajo la norma ISO 37001:2025 de la CDM.</t>
  </si>
  <si>
    <t>1</t>
  </si>
  <si>
    <t>Direccion de Recursos Fisicos y Financieros</t>
  </si>
  <si>
    <t>Suscribir pólizas de seguros para la Contraloría Distrital de Medellín, de acuerdo con lo establecido en los estudios previos y condiciones del proceso</t>
  </si>
  <si>
    <t>Servicios de seguros y pensiones (con exclusión de servicios de reaseguros) excepto los servicios de seguros sociales</t>
  </si>
  <si>
    <t>Dirección de Talento Humano</t>
  </si>
  <si>
    <t>Prestación de servicios de Área Protegida para Urgencias y Emergencias en la CDM 2026</t>
  </si>
  <si>
    <t xml:space="preserve">Otros servicios para la comunidad sociales y personales </t>
  </si>
  <si>
    <t>CCE-10</t>
  </si>
  <si>
    <t>Prestación de Servicios para las actividades de Promoción y Prevención de la Salud del SG-SST de la CDM 2026</t>
  </si>
  <si>
    <t>CD0082026</t>
  </si>
  <si>
    <t>Revisión, Recarga, Mantenimiento  y Compra de extintores para la CDM 2026</t>
  </si>
  <si>
    <t>93141506;90101603</t>
  </si>
  <si>
    <t>Prestación de servicios de apoyo a la gestión logística de los eventos requeridos por las dependencias de la Contraloría Distrital de Medellín</t>
  </si>
  <si>
    <t>Otros servicios para la comunidad, sociales y personales</t>
  </si>
  <si>
    <t>CD0062026</t>
  </si>
  <si>
    <t>15101505;15101506</t>
  </si>
  <si>
    <t>Suministro y abastecimiento de combustible y derivados del petróleo como gasolina corriente, gasolina extra y diésel, para los vehículos de propiedad de la Contraloría Distrital de Medellín, durante el año 2026.</t>
  </si>
  <si>
    <t>Productos de hornos de coque; productos de refinación de
petróleo y combustible nuclear</t>
  </si>
  <si>
    <t>CCE-99</t>
  </si>
  <si>
    <t>Recarga electrónica de los dispositivos TAG a partir de la activación de la cuenta de la plataforma electrónica Flypass, para pago electrónico de peajes de los vehículos de la Entidad para la vigencia 2026.</t>
  </si>
  <si>
    <t>Servicios de transporte</t>
  </si>
  <si>
    <t>90121502;78111502</t>
  </si>
  <si>
    <t>Suministro de tiquetes aéreos para los diferentes destinos locales, nacionales e internacionales de los funcionarios de la Contraloría Distrital de Medellín durante el año 2026.</t>
  </si>
  <si>
    <t>CCE-07</t>
  </si>
  <si>
    <t>Servicios de educación</t>
  </si>
  <si>
    <t>78102201;78102203;78102204;78102205</t>
  </si>
  <si>
    <t>Prestación del servicio de mensajería expresa consistente en la recepción, recolección, clasificación, transporte y entrega de objetos postales hasta de 5 kilogramos, conforme lo requiera la contraloría distrital de Medellín; en las modalidades de mensajería expresa normal, mensajería expresa urgente, a nivel urbano y rural, nacional e internacional.</t>
  </si>
  <si>
    <t>Otros comercio y distribución; servicios de suministro de comidas y bebidas (excepto alojamiento, servicios de transporte, servicios de distribución de electricidad, gas y agua)</t>
  </si>
  <si>
    <t>78181503;78181505;78181507;27112701</t>
  </si>
  <si>
    <t>Prestación de servicios de mantenimiento preventivo y correctivo integral, con suministro de repuestos, accesorios, llantas, insumos, mano de obra, lavado general, equipo de carretera y la gestión del certificado de revisión técnico-mecánica y de emisión de gases para el parque automotor de la Contraloría Distrital de Medellín en la vigencia 2026.</t>
  </si>
  <si>
    <t xml:space="preserve">Otros servicios prestados a las empresas y servicios de producción </t>
  </si>
  <si>
    <t>CCE-06</t>
  </si>
  <si>
    <t>76111500;90101700</t>
  </si>
  <si>
    <t>Suministrar personal, insumos de mantenimiento, y elementos, maquinaria, equipos y herramientas, para prestar el servicio de aseo, cafetería y mantenimiento locativo en las
instalaciones de la Contraloría Distrital de Medellín y las sedes externas que lo requieran. Además, prestar el servicio de fumigación.</t>
  </si>
  <si>
    <t>Otros bienes transportables (excepto productos metálicos, maquinaria y equipo)</t>
  </si>
  <si>
    <t>Servicios de limpieza</t>
  </si>
  <si>
    <t xml:space="preserve">Oficina Asesora de Comunicaciones </t>
  </si>
  <si>
    <t>Prestación de servicios profesionales con autonomía técnica y administrativa, para apoyar la gestión de la Oficina Asesora de Comunicaciones de la Contraloría Distrital de Medellín, en lo concerniente al diseño gráfico.</t>
  </si>
  <si>
    <t>CD0042026</t>
  </si>
  <si>
    <t xml:space="preserve">82101500;80111600;80141600;82101800; 82101801
</t>
  </si>
  <si>
    <t>Contrato de prestación de servicios con administración delegada de recursos para la ejecución de la estrategia comunicacional de la Contraloría Distrital de Medellín.</t>
  </si>
  <si>
    <t>0</t>
  </si>
  <si>
    <t>CD0092026</t>
  </si>
  <si>
    <t>Contraloría Auxiliar de Responsabilidad Fiscal y Jurisdicción Coactiva</t>
  </si>
  <si>
    <t>Prestación de servicios profesionales y apoyo a la gestión de la Contraloría Auxiliar de Responsabilidad Fiscal y Jurisdicción Coactiva - Abogado</t>
  </si>
  <si>
    <t>CD0032026</t>
  </si>
  <si>
    <t>Oficina Asesora Juridica</t>
  </si>
  <si>
    <t>Prestación de Servicios Profesionales y Apoyo a la gestión de la Oficina Asesora de Jurídica (Abogado)</t>
  </si>
  <si>
    <t>CD0012026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</si>
</sst>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0.0"/>
    <numFmt numFmtId="167" formatCode="_-&quot;$&quot;\ * #,##0_-;\-&quot;$&quot;\ * #,##0_-;_-&quot;$&quot;\ * &quot;-&quot;??_-;_-@_-"/>
    <numFmt numFmtId="168" formatCode="_-* #,##0_-;\-* #,##0_-;_-* &quot;-&quot;??_-;_-@_-"/>
    <numFmt numFmtId="169" formatCode="_-[$$-240A]\ * #,##0_-;\-[$$-240A]\ * #,##0_-;_-[$$-240A]\ * &quot;-&quot;??_-;_-@_-"/>
    <numFmt numFmtId="170" formatCode="#,###\ &quot;COP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333333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Verdana"/>
      <family val="2"/>
    </font>
    <font>
      <sz val="12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0" fontId="9" fillId="3" borderId="0" applyNumberFormat="0" applyBorder="0" applyProtection="0">
      <alignment horizontal="center" vertical="center"/>
    </xf>
    <xf numFmtId="0" fontId="3" fillId="0" borderId="0">
      <alignment vertical="center"/>
    </xf>
    <xf numFmtId="49" fontId="11" fillId="0" borderId="0" applyFill="0" applyBorder="0" applyProtection="0">
      <alignment horizontal="left" vertical="center"/>
    </xf>
    <xf numFmtId="170" fontId="17" fillId="0" borderId="0" applyFont="0" applyFill="0" applyBorder="0" applyAlignment="0" applyProtection="0"/>
  </cellStyleXfs>
  <cellXfs count="18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/>
    <xf numFmtId="164" fontId="4" fillId="2" borderId="0" xfId="0" applyNumberFormat="1" applyFont="1" applyFill="1"/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49" fontId="4" fillId="2" borderId="12" xfId="4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7" fillId="2" borderId="12" xfId="5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2" xfId="4" applyFont="1" applyFill="1" applyBorder="1" applyAlignment="1">
      <alignment horizontal="center" vertical="center" wrapText="1"/>
    </xf>
    <xf numFmtId="165" fontId="8" fillId="2" borderId="12" xfId="4" applyNumberFormat="1" applyFont="1" applyFill="1" applyBorder="1" applyAlignment="1">
      <alignment horizontal="right" vertical="center" wrapText="1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2" xfId="4" applyNumberFormat="1" applyFont="1" applyFill="1" applyBorder="1" applyAlignment="1">
      <alignment horizontal="center" vertical="center" wrapText="1"/>
    </xf>
    <xf numFmtId="0" fontId="2" fillId="0" borderId="16" xfId="6" applyFont="1" applyFill="1" applyBorder="1" applyProtection="1">
      <alignment horizontal="center" vertical="center"/>
    </xf>
    <xf numFmtId="0" fontId="2" fillId="0" borderId="17" xfId="6" applyFont="1" applyFill="1" applyBorder="1" applyAlignment="1" applyProtection="1">
      <alignment horizontal="center" vertical="center" wrapText="1"/>
    </xf>
    <xf numFmtId="0" fontId="2" fillId="0" borderId="17" xfId="6" applyFont="1" applyFill="1" applyBorder="1" applyProtection="1">
      <alignment horizontal="center" vertical="center"/>
    </xf>
    <xf numFmtId="1" fontId="2" fillId="0" borderId="17" xfId="6" applyNumberFormat="1" applyFont="1" applyFill="1" applyBorder="1" applyAlignment="1" applyProtection="1">
      <alignment horizontal="center" vertical="center" wrapText="1"/>
    </xf>
    <xf numFmtId="1" fontId="2" fillId="0" borderId="11" xfId="6" applyNumberFormat="1" applyFont="1" applyFill="1" applyBorder="1" applyAlignment="1" applyProtection="1">
      <alignment horizontal="center" vertical="center" wrapText="1"/>
    </xf>
    <xf numFmtId="0" fontId="2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 wrapText="1"/>
    </xf>
    <xf numFmtId="49" fontId="2" fillId="0" borderId="12" xfId="6" applyNumberFormat="1" applyFont="1" applyFill="1" applyBorder="1" applyAlignment="1" applyProtection="1">
      <alignment horizontal="center" vertical="center" wrapText="1"/>
    </xf>
    <xf numFmtId="3" fontId="2" fillId="0" borderId="12" xfId="6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12" fillId="4" borderId="0" xfId="0" applyFont="1" applyFill="1" applyBorder="1"/>
    <xf numFmtId="167" fontId="12" fillId="4" borderId="0" xfId="0" applyNumberFormat="1" applyFont="1" applyFill="1" applyBorder="1"/>
    <xf numFmtId="0" fontId="16" fillId="4" borderId="0" xfId="0" applyFont="1" applyFill="1" applyBorder="1"/>
    <xf numFmtId="0" fontId="19" fillId="2" borderId="0" xfId="0" applyFont="1" applyFill="1"/>
    <xf numFmtId="0" fontId="19" fillId="2" borderId="0" xfId="0" applyFont="1" applyFill="1" applyBorder="1"/>
    <xf numFmtId="0" fontId="19" fillId="2" borderId="18" xfId="0" applyFont="1" applyFill="1" applyBorder="1"/>
    <xf numFmtId="0" fontId="19" fillId="2" borderId="15" xfId="0" applyFont="1" applyFill="1" applyBorder="1"/>
    <xf numFmtId="0" fontId="19" fillId="2" borderId="12" xfId="0" applyFont="1" applyFill="1" applyBorder="1"/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9" fontId="14" fillId="0" borderId="11" xfId="0" applyNumberFormat="1" applyFont="1" applyFill="1" applyBorder="1" applyAlignment="1">
      <alignment horizontal="center" vertical="center" wrapText="1"/>
    </xf>
    <xf numFmtId="167" fontId="14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8" applyFont="1" applyFill="1" applyBorder="1" applyAlignment="1" applyProtection="1">
      <alignment horizontal="center" vertical="center" wrapText="1"/>
      <protection locked="0"/>
    </xf>
    <xf numFmtId="49" fontId="13" fillId="4" borderId="0" xfId="8" applyFont="1" applyFill="1" applyBorder="1" applyAlignment="1" applyProtection="1">
      <alignment horizontal="center" vertical="center" wrapText="1"/>
      <protection locked="0"/>
    </xf>
    <xf numFmtId="49" fontId="3" fillId="0" borderId="0" xfId="8" applyFont="1" applyFill="1" applyBorder="1" applyAlignment="1" applyProtection="1">
      <alignment horizontal="center" vertical="center" wrapText="1"/>
      <protection locked="0"/>
    </xf>
    <xf numFmtId="167" fontId="14" fillId="0" borderId="1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2" borderId="12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49" fontId="3" fillId="2" borderId="12" xfId="7" applyNumberFormat="1" applyFont="1" applyFill="1" applyBorder="1" applyAlignment="1">
      <alignment horizontal="left" vertical="center" wrapText="1"/>
    </xf>
    <xf numFmtId="1" fontId="3" fillId="2" borderId="12" xfId="6" applyNumberFormat="1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2" xfId="6" applyFont="1" applyFill="1" applyBorder="1" applyAlignment="1" applyProtection="1">
      <alignment horizontal="center" vertical="center" wrapText="1"/>
    </xf>
    <xf numFmtId="167" fontId="3" fillId="2" borderId="12" xfId="2" applyNumberFormat="1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vertical="center" wrapText="1"/>
    </xf>
    <xf numFmtId="49" fontId="3" fillId="2" borderId="12" xfId="8" applyFont="1" applyFill="1" applyBorder="1" applyAlignment="1" applyProtection="1">
      <alignment horizontal="center" vertical="center" wrapText="1"/>
      <protection locked="0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168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2" xfId="7" applyNumberFormat="1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1" fontId="3" fillId="2" borderId="18" xfId="6" applyNumberFormat="1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167" fontId="3" fillId="2" borderId="18" xfId="2" applyNumberFormat="1" applyFont="1" applyFill="1" applyBorder="1" applyAlignment="1">
      <alignment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horizontal="left" vertical="center" wrapText="1"/>
    </xf>
    <xf numFmtId="1" fontId="3" fillId="2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169" fontId="3" fillId="2" borderId="11" xfId="0" applyNumberFormat="1" applyFont="1" applyFill="1" applyBorder="1" applyAlignment="1">
      <alignment horizontal="center" vertical="center" wrapText="1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168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" fontId="3" fillId="2" borderId="12" xfId="1" applyNumberFormat="1" applyFont="1" applyFill="1" applyBorder="1" applyAlignment="1">
      <alignment horizontal="left" vertical="center" wrapText="1"/>
    </xf>
    <xf numFmtId="169" fontId="3" fillId="2" borderId="12" xfId="0" applyNumberFormat="1" applyFont="1" applyFill="1" applyBorder="1" applyAlignment="1">
      <alignment horizontal="center" vertical="center" wrapText="1"/>
    </xf>
    <xf numFmtId="49" fontId="14" fillId="2" borderId="12" xfId="8" applyFont="1" applyFill="1" applyBorder="1" applyAlignment="1" applyProtection="1">
      <alignment horizontal="center" vertical="center" wrapText="1"/>
      <protection locked="0"/>
    </xf>
    <xf numFmtId="167" fontId="3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6" applyFont="1" applyFill="1" applyBorder="1" applyAlignment="1" applyProtection="1">
      <alignment horizontal="left" vertical="center" wrapText="1"/>
    </xf>
    <xf numFmtId="0" fontId="3" fillId="2" borderId="12" xfId="6" applyFont="1" applyFill="1" applyBorder="1" applyAlignment="1" applyProtection="1">
      <alignment horizontal="center" vertical="center" wrapText="1"/>
    </xf>
    <xf numFmtId="3" fontId="3" fillId="2" borderId="12" xfId="9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8" applyFont="1" applyFill="1" applyBorder="1" applyAlignment="1" applyProtection="1">
      <alignment horizontal="center" vertical="center" wrapText="1"/>
      <protection locked="0"/>
    </xf>
    <xf numFmtId="168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6" applyFont="1" applyFill="1" applyBorder="1" applyAlignment="1" applyProtection="1">
      <alignment horizontal="left" vertical="center" wrapText="1"/>
    </xf>
    <xf numFmtId="1" fontId="3" fillId="2" borderId="18" xfId="6" applyNumberFormat="1" applyFont="1" applyFill="1" applyBorder="1" applyAlignment="1" applyProtection="1">
      <alignment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169" fontId="3" fillId="2" borderId="18" xfId="0" applyNumberFormat="1" applyFont="1" applyFill="1" applyBorder="1" applyAlignment="1">
      <alignment horizontal="center" vertical="center" wrapText="1"/>
    </xf>
    <xf numFmtId="0" fontId="18" fillId="2" borderId="11" xfId="6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horizontal="left" vertical="center" wrapText="1"/>
    </xf>
    <xf numFmtId="1" fontId="3" fillId="2" borderId="11" xfId="6" applyNumberFormat="1" applyFont="1" applyFill="1" applyBorder="1" applyAlignment="1" applyProtection="1">
      <alignment vertical="center" wrapText="1"/>
    </xf>
    <xf numFmtId="0" fontId="18" fillId="2" borderId="11" xfId="6" applyFont="1" applyFill="1" applyBorder="1" applyAlignment="1" applyProtection="1">
      <alignment horizontal="center" vertical="center" wrapText="1"/>
    </xf>
    <xf numFmtId="1" fontId="3" fillId="2" borderId="12" xfId="6" applyNumberFormat="1" applyFont="1" applyFill="1" applyBorder="1" applyAlignment="1" applyProtection="1">
      <alignment vertical="center" wrapText="1"/>
    </xf>
    <xf numFmtId="0" fontId="13" fillId="5" borderId="11" xfId="0" applyFont="1" applyFill="1" applyBorder="1" applyAlignment="1">
      <alignment horizontal="left" vertical="center" wrapText="1"/>
    </xf>
    <xf numFmtId="1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1" fontId="3" fillId="5" borderId="12" xfId="0" applyNumberFormat="1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49" fontId="14" fillId="5" borderId="12" xfId="8" applyFont="1" applyFill="1" applyBorder="1" applyAlignment="1" applyProtection="1">
      <alignment horizontal="center" vertical="center" wrapText="1"/>
      <protection locked="0"/>
    </xf>
    <xf numFmtId="168" fontId="3" fillId="5" borderId="12" xfId="1" applyNumberFormat="1" applyFont="1" applyFill="1" applyBorder="1" applyAlignment="1" applyProtection="1">
      <alignment horizontal="center" vertical="center" wrapText="1"/>
      <protection locked="0"/>
    </xf>
    <xf numFmtId="1" fontId="3" fillId="5" borderId="18" xfId="0" applyNumberFormat="1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left" vertical="center" wrapText="1"/>
    </xf>
    <xf numFmtId="1" fontId="3" fillId="2" borderId="18" xfId="0" applyNumberFormat="1" applyFont="1" applyFill="1" applyBorder="1" applyAlignment="1">
      <alignment horizontal="left" vertical="center" wrapText="1"/>
    </xf>
    <xf numFmtId="168" fontId="3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11" xfId="0" applyFont="1" applyFill="1" applyBorder="1" applyAlignment="1">
      <alignment horizontal="left" vertical="center" wrapText="1"/>
    </xf>
    <xf numFmtId="49" fontId="3" fillId="5" borderId="12" xfId="8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>
      <alignment vertical="center" wrapText="1"/>
    </xf>
    <xf numFmtId="49" fontId="3" fillId="2" borderId="17" xfId="8" applyFont="1" applyFill="1" applyBorder="1" applyAlignment="1" applyProtection="1">
      <alignment horizontal="center" vertical="center" wrapText="1"/>
      <protection locked="0"/>
    </xf>
    <xf numFmtId="168" fontId="3" fillId="2" borderId="17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>
      <alignment vertical="center" wrapText="1"/>
    </xf>
    <xf numFmtId="1" fontId="3" fillId="2" borderId="17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vertical="center" wrapText="1"/>
    </xf>
    <xf numFmtId="169" fontId="3" fillId="2" borderId="17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67" fontId="3" fillId="2" borderId="12" xfId="2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167" fontId="3" fillId="2" borderId="18" xfId="0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167" fontId="3" fillId="2" borderId="18" xfId="2" applyNumberFormat="1" applyFont="1" applyFill="1" applyBorder="1" applyAlignment="1">
      <alignment horizontal="center" vertical="center" wrapText="1"/>
    </xf>
    <xf numFmtId="49" fontId="17" fillId="2" borderId="17" xfId="8" applyFont="1" applyFill="1" applyBorder="1" applyAlignment="1" applyProtection="1">
      <alignment horizontal="center" vertical="center" wrapText="1"/>
      <protection locked="0"/>
    </xf>
    <xf numFmtId="167" fontId="3" fillId="2" borderId="17" xfId="2" applyNumberFormat="1" applyFont="1" applyFill="1" applyBorder="1" applyAlignment="1">
      <alignment horizontal="center" vertical="center" wrapText="1"/>
    </xf>
    <xf numFmtId="167" fontId="3" fillId="2" borderId="18" xfId="0" applyNumberFormat="1" applyFont="1" applyFill="1" applyBorder="1" applyAlignment="1">
      <alignment horizontal="center" vertical="center" wrapText="1"/>
    </xf>
    <xf numFmtId="167" fontId="3" fillId="2" borderId="17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49" fontId="3" fillId="5" borderId="18" xfId="8" applyFont="1" applyFill="1" applyBorder="1" applyAlignment="1" applyProtection="1">
      <alignment horizontal="center" vertical="center" wrapText="1"/>
      <protection locked="0"/>
    </xf>
    <xf numFmtId="49" fontId="3" fillId="5" borderId="11" xfId="8" applyFont="1" applyFill="1" applyBorder="1" applyAlignment="1" applyProtection="1">
      <alignment horizontal="center" vertical="center" wrapText="1"/>
      <protection locked="0"/>
    </xf>
    <xf numFmtId="167" fontId="3" fillId="2" borderId="18" xfId="2" applyNumberFormat="1" applyFont="1" applyFill="1" applyBorder="1" applyAlignment="1">
      <alignment horizontal="center" vertical="center" wrapText="1"/>
    </xf>
    <xf numFmtId="167" fontId="3" fillId="2" borderId="11" xfId="2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8" xfId="8" applyFont="1" applyFill="1" applyBorder="1" applyAlignment="1" applyProtection="1">
      <alignment horizontal="center" vertical="center" wrapText="1"/>
      <protection locked="0"/>
    </xf>
    <xf numFmtId="49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49" fontId="13" fillId="5" borderId="18" xfId="8" applyFont="1" applyFill="1" applyBorder="1" applyAlignment="1" applyProtection="1">
      <alignment horizontal="center" vertical="center" wrapText="1"/>
      <protection locked="0"/>
    </xf>
    <xf numFmtId="49" fontId="13" fillId="5" borderId="11" xfId="8" applyFont="1" applyFill="1" applyBorder="1" applyAlignment="1" applyProtection="1">
      <alignment horizontal="center" vertical="center" wrapText="1"/>
      <protection locked="0"/>
    </xf>
    <xf numFmtId="49" fontId="14" fillId="2" borderId="18" xfId="8" applyFont="1" applyFill="1" applyBorder="1" applyAlignment="1" applyProtection="1">
      <alignment horizontal="center" vertical="center" wrapText="1"/>
      <protection locked="0"/>
    </xf>
    <xf numFmtId="49" fontId="14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18" xfId="6" applyFont="1" applyFill="1" applyBorder="1" applyAlignment="1" applyProtection="1">
      <alignment horizontal="left" vertical="center" wrapText="1"/>
    </xf>
    <xf numFmtId="0" fontId="3" fillId="2" borderId="11" xfId="6" applyFont="1" applyFill="1" applyBorder="1" applyAlignment="1" applyProtection="1">
      <alignment horizontal="left" vertical="center" wrapText="1"/>
    </xf>
    <xf numFmtId="0" fontId="3" fillId="2" borderId="18" xfId="6" applyFont="1" applyFill="1" applyBorder="1" applyAlignment="1" applyProtection="1">
      <alignment horizontal="center" vertical="center" wrapText="1"/>
    </xf>
    <xf numFmtId="0" fontId="3" fillId="2" borderId="11" xfId="6" applyFont="1" applyFill="1" applyBorder="1" applyAlignment="1" applyProtection="1">
      <alignment horizontal="center" vertical="center" wrapText="1"/>
    </xf>
    <xf numFmtId="3" fontId="3" fillId="2" borderId="18" xfId="9" applyNumberFormat="1" applyFont="1" applyFill="1" applyBorder="1" applyAlignment="1" applyProtection="1">
      <alignment horizontal="center" vertical="center" wrapText="1"/>
      <protection locked="0"/>
    </xf>
    <xf numFmtId="3" fontId="3" fillId="2" borderId="11" xfId="9" applyNumberFormat="1" applyFont="1" applyFill="1" applyBorder="1" applyAlignment="1" applyProtection="1">
      <alignment horizontal="center" vertical="center" wrapText="1"/>
      <protection locked="0"/>
    </xf>
    <xf numFmtId="1" fontId="4" fillId="2" borderId="12" xfId="4" applyNumberFormat="1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/>
    </xf>
    <xf numFmtId="165" fontId="2" fillId="2" borderId="12" xfId="4" applyNumberFormat="1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justify" vertical="center" wrapText="1"/>
    </xf>
    <xf numFmtId="0" fontId="4" fillId="2" borderId="14" xfId="4" applyFont="1" applyFill="1" applyBorder="1" applyAlignment="1">
      <alignment horizontal="justify" vertical="center" wrapText="1"/>
    </xf>
    <xf numFmtId="0" fontId="4" fillId="2" borderId="15" xfId="4" applyFont="1" applyFill="1" applyBorder="1" applyAlignment="1">
      <alignment horizontal="justify" vertical="center" wrapText="1"/>
    </xf>
    <xf numFmtId="166" fontId="2" fillId="2" borderId="12" xfId="3" applyNumberFormat="1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 wrapText="1"/>
    </xf>
    <xf numFmtId="0" fontId="2" fillId="2" borderId="11" xfId="4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0">
    <cellStyle name="BodyStyle" xfId="8"/>
    <cellStyle name="Currency" xfId="9"/>
    <cellStyle name="HeaderStyle" xfId="6"/>
    <cellStyle name="Hipervínculo 2" xfId="5"/>
    <cellStyle name="Millares" xfId="1" builtinId="3"/>
    <cellStyle name="Moneda" xfId="2" builtinId="4"/>
    <cellStyle name="Normal" xfId="0" builtinId="0"/>
    <cellStyle name="Normal 3" xfId="4"/>
    <cellStyle name="Normal_Formato necesidades Ppto y CISE2006" xfId="7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385081</xdr:colOff>
      <xdr:row>0</xdr:row>
      <xdr:rowOff>0</xdr:rowOff>
    </xdr:from>
    <xdr:to>
      <xdr:col>22</xdr:col>
      <xdr:colOff>934095</xdr:colOff>
      <xdr:row>1</xdr:row>
      <xdr:rowOff>326571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5306" y="0"/>
          <a:ext cx="3015989" cy="83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m.gov.co/cgm/Paginaweb/SitePages/home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V47"/>
  <sheetViews>
    <sheetView showGridLines="0" tabSelected="1" zoomScale="80" zoomScaleNormal="80" workbookViewId="0">
      <selection activeCell="V47" sqref="V47:W47"/>
    </sheetView>
  </sheetViews>
  <sheetFormatPr baseColWidth="10" defaultColWidth="9.140625" defaultRowHeight="15" x14ac:dyDescent="0.25"/>
  <cols>
    <col min="1" max="1" width="40" customWidth="1"/>
    <col min="2" max="2" width="37.85546875" bestFit="1" customWidth="1"/>
    <col min="3" max="3" width="53.28515625" customWidth="1"/>
    <col min="4" max="4" width="26.7109375" customWidth="1"/>
    <col min="5" max="5" width="36" customWidth="1"/>
    <col min="6" max="6" width="20" customWidth="1"/>
    <col min="7" max="7" width="20.85546875" customWidth="1"/>
    <col min="8" max="8" width="18.85546875" customWidth="1"/>
    <col min="9" max="9" width="21.7109375" customWidth="1"/>
    <col min="10" max="10" width="16.85546875" customWidth="1"/>
    <col min="11" max="11" width="17.5703125" customWidth="1"/>
    <col min="12" max="12" width="20.5703125" customWidth="1"/>
    <col min="13" max="13" width="22.140625" customWidth="1"/>
    <col min="14" max="14" width="16.5703125" customWidth="1"/>
    <col min="15" max="15" width="19.5703125" customWidth="1"/>
    <col min="16" max="16" width="20.42578125" customWidth="1"/>
    <col min="17" max="17" width="18.5703125" customWidth="1"/>
    <col min="18" max="18" width="31" customWidth="1"/>
    <col min="19" max="19" width="25" customWidth="1"/>
    <col min="20" max="20" width="32.28515625" customWidth="1"/>
    <col min="21" max="21" width="25.42578125" customWidth="1"/>
    <col min="22" max="22" width="37" bestFit="1" customWidth="1"/>
    <col min="23" max="23" width="23.28515625" bestFit="1" customWidth="1"/>
    <col min="24" max="24" width="53.5703125" customWidth="1"/>
    <col min="25" max="25" width="18.140625" style="47" customWidth="1"/>
    <col min="27" max="27" width="12.7109375" bestFit="1" customWidth="1"/>
  </cols>
  <sheetData>
    <row r="1" spans="1:25" s="2" customFormat="1" ht="39.75" customHeight="1" thickBot="1" x14ac:dyDescent="0.25">
      <c r="A1" s="1" t="s">
        <v>0</v>
      </c>
      <c r="B1" s="168" t="s">
        <v>1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/>
      <c r="V1" s="174"/>
      <c r="W1" s="175"/>
      <c r="Y1" s="3"/>
    </row>
    <row r="2" spans="1:25" s="2" customFormat="1" ht="30.75" customHeight="1" thickBot="1" x14ac:dyDescent="0.25">
      <c r="A2" s="1" t="s">
        <v>2</v>
      </c>
      <c r="B2" s="171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3"/>
      <c r="V2" s="176"/>
      <c r="W2" s="177"/>
      <c r="Y2" s="3"/>
    </row>
    <row r="3" spans="1:25" s="2" customFormat="1" ht="15.75" thickBot="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80"/>
      <c r="Y3" s="3"/>
    </row>
    <row r="4" spans="1:25" s="2" customFormat="1" ht="28.5" customHeight="1" x14ac:dyDescent="0.2">
      <c r="A4" s="4" t="s">
        <v>3</v>
      </c>
      <c r="B4" s="5" t="s">
        <v>4</v>
      </c>
      <c r="C4" s="4" t="s">
        <v>5</v>
      </c>
      <c r="D4" s="6" t="s">
        <v>6</v>
      </c>
      <c r="E4" s="181" t="s">
        <v>7</v>
      </c>
      <c r="F4" s="181"/>
      <c r="G4" s="181"/>
      <c r="H4" s="181" t="s">
        <v>8</v>
      </c>
      <c r="I4" s="181"/>
      <c r="J4" s="181"/>
      <c r="K4" s="181"/>
      <c r="L4" s="182" t="s">
        <v>9</v>
      </c>
      <c r="M4" s="182"/>
      <c r="N4" s="182"/>
      <c r="O4" s="181" t="s">
        <v>10</v>
      </c>
      <c r="P4" s="181"/>
      <c r="Q4" s="181"/>
      <c r="R4" s="183" t="s">
        <v>11</v>
      </c>
      <c r="S4" s="183"/>
      <c r="T4" s="183"/>
      <c r="U4" s="183"/>
      <c r="V4" s="183"/>
      <c r="W4" s="183"/>
      <c r="Y4" s="3"/>
    </row>
    <row r="5" spans="1:25" s="12" customFormat="1" ht="45.75" customHeight="1" x14ac:dyDescent="0.2">
      <c r="A5" s="7" t="s">
        <v>12</v>
      </c>
      <c r="B5" s="8" t="s">
        <v>13</v>
      </c>
      <c r="C5" s="8" t="s">
        <v>14</v>
      </c>
      <c r="D5" s="9" t="s">
        <v>15</v>
      </c>
      <c r="E5" s="159">
        <v>1027889434</v>
      </c>
      <c r="F5" s="159"/>
      <c r="G5" s="159"/>
      <c r="H5" s="160" t="s">
        <v>16</v>
      </c>
      <c r="I5" s="160"/>
      <c r="J5" s="160"/>
      <c r="K5" s="160"/>
      <c r="L5" s="161">
        <f>SUM(M8:M46)</f>
        <v>2603812140</v>
      </c>
      <c r="M5" s="161"/>
      <c r="N5" s="161"/>
      <c r="O5" s="162">
        <f>SUM(V8:V46)</f>
        <v>816381235</v>
      </c>
      <c r="P5" s="162"/>
      <c r="Q5" s="162"/>
      <c r="R5" s="163" t="s">
        <v>17</v>
      </c>
      <c r="S5" s="163"/>
      <c r="T5" s="163"/>
      <c r="U5" s="163"/>
      <c r="V5" s="163"/>
      <c r="W5" s="163"/>
      <c r="X5" s="10"/>
      <c r="Y5" s="11"/>
    </row>
    <row r="6" spans="1:25" s="2" customFormat="1" ht="99" customHeight="1" x14ac:dyDescent="0.2">
      <c r="A6" s="13" t="s">
        <v>18</v>
      </c>
      <c r="B6" s="13" t="s">
        <v>19</v>
      </c>
      <c r="C6" s="164" t="s">
        <v>20</v>
      </c>
      <c r="D6" s="165"/>
      <c r="E6" s="165"/>
      <c r="F6" s="165"/>
      <c r="G6" s="165"/>
      <c r="H6" s="165"/>
      <c r="I6" s="165"/>
      <c r="J6" s="165"/>
      <c r="K6" s="166"/>
      <c r="L6" s="13" t="s">
        <v>21</v>
      </c>
      <c r="M6" s="14">
        <f>280*1750905</f>
        <v>490253400</v>
      </c>
      <c r="N6" s="15" t="s">
        <v>22</v>
      </c>
      <c r="O6" s="14">
        <f>M6*10%</f>
        <v>49025340</v>
      </c>
      <c r="P6" s="16" t="s">
        <v>23</v>
      </c>
      <c r="Q6" s="17">
        <v>46054</v>
      </c>
      <c r="R6" s="167">
        <f>IFERROR(((O5)/L5)*100, "0")</f>
        <v>31.353307808143178</v>
      </c>
      <c r="S6" s="167"/>
      <c r="T6" s="167"/>
      <c r="U6" s="167"/>
      <c r="V6" s="167"/>
      <c r="W6" s="167"/>
      <c r="Y6" s="3"/>
    </row>
    <row r="7" spans="1:25" s="27" customFormat="1" ht="115.5" customHeight="1" x14ac:dyDescent="0.25">
      <c r="A7" s="18" t="s">
        <v>24</v>
      </c>
      <c r="B7" s="19" t="s">
        <v>25</v>
      </c>
      <c r="C7" s="20" t="s">
        <v>26</v>
      </c>
      <c r="D7" s="21" t="s">
        <v>27</v>
      </c>
      <c r="E7" s="22" t="s">
        <v>28</v>
      </c>
      <c r="F7" s="23" t="s">
        <v>29</v>
      </c>
      <c r="G7" s="23" t="s">
        <v>30</v>
      </c>
      <c r="H7" s="23" t="s">
        <v>31</v>
      </c>
      <c r="I7" s="23" t="s">
        <v>32</v>
      </c>
      <c r="J7" s="23" t="s">
        <v>33</v>
      </c>
      <c r="K7" s="23" t="s">
        <v>34</v>
      </c>
      <c r="L7" s="23" t="s">
        <v>35</v>
      </c>
      <c r="M7" s="23" t="s">
        <v>36</v>
      </c>
      <c r="N7" s="23" t="s">
        <v>37</v>
      </c>
      <c r="O7" s="23" t="s">
        <v>38</v>
      </c>
      <c r="P7" s="23" t="s">
        <v>39</v>
      </c>
      <c r="Q7" s="23" t="s">
        <v>40</v>
      </c>
      <c r="R7" s="24" t="s">
        <v>41</v>
      </c>
      <c r="S7" s="24" t="s">
        <v>42</v>
      </c>
      <c r="T7" s="24" t="s">
        <v>43</v>
      </c>
      <c r="U7" s="25" t="s">
        <v>44</v>
      </c>
      <c r="V7" s="26" t="s">
        <v>45</v>
      </c>
      <c r="W7" s="26" t="s">
        <v>46</v>
      </c>
      <c r="Y7" s="28"/>
    </row>
    <row r="8" spans="1:25" s="29" customFormat="1" ht="42.75" customHeight="1" x14ac:dyDescent="0.2">
      <c r="A8" s="48" t="s">
        <v>47</v>
      </c>
      <c r="B8" s="49" t="s">
        <v>48</v>
      </c>
      <c r="C8" s="50" t="s">
        <v>49</v>
      </c>
      <c r="D8" s="51">
        <v>212020100400</v>
      </c>
      <c r="E8" s="52" t="s">
        <v>50</v>
      </c>
      <c r="F8" s="53">
        <v>6</v>
      </c>
      <c r="G8" s="53">
        <v>6</v>
      </c>
      <c r="H8" s="53">
        <v>1</v>
      </c>
      <c r="I8" s="53">
        <v>1</v>
      </c>
      <c r="J8" s="54" t="s">
        <v>51</v>
      </c>
      <c r="K8" s="53">
        <v>0</v>
      </c>
      <c r="L8" s="55">
        <v>3359407</v>
      </c>
      <c r="M8" s="56">
        <f>+L8</f>
        <v>3359407</v>
      </c>
      <c r="N8" s="53">
        <v>0</v>
      </c>
      <c r="O8" s="53">
        <v>0</v>
      </c>
      <c r="P8" s="57" t="s">
        <v>52</v>
      </c>
      <c r="Q8" s="58" t="s">
        <v>53</v>
      </c>
      <c r="R8" s="58" t="s">
        <v>16</v>
      </c>
      <c r="S8" s="58" t="s">
        <v>54</v>
      </c>
      <c r="T8" s="58" t="s">
        <v>55</v>
      </c>
      <c r="U8" s="57"/>
      <c r="V8" s="59"/>
      <c r="W8" s="55">
        <f t="shared" ref="W8:W23" si="0">L8-V8</f>
        <v>3359407</v>
      </c>
      <c r="Y8" s="30"/>
    </row>
    <row r="9" spans="1:25" s="29" customFormat="1" ht="36" customHeight="1" x14ac:dyDescent="0.2">
      <c r="A9" s="48" t="s">
        <v>47</v>
      </c>
      <c r="B9" s="49">
        <v>43233200</v>
      </c>
      <c r="C9" s="50" t="s">
        <v>56</v>
      </c>
      <c r="D9" s="51">
        <v>212020100400</v>
      </c>
      <c r="E9" s="52" t="s">
        <v>50</v>
      </c>
      <c r="F9" s="53">
        <v>6</v>
      </c>
      <c r="G9" s="53">
        <v>6</v>
      </c>
      <c r="H9" s="53">
        <v>1</v>
      </c>
      <c r="I9" s="53">
        <v>1</v>
      </c>
      <c r="J9" s="54" t="s">
        <v>51</v>
      </c>
      <c r="K9" s="53">
        <v>0</v>
      </c>
      <c r="L9" s="55">
        <v>3505940</v>
      </c>
      <c r="M9" s="56">
        <f>+L9</f>
        <v>3505940</v>
      </c>
      <c r="N9" s="53">
        <v>0</v>
      </c>
      <c r="O9" s="53">
        <v>0</v>
      </c>
      <c r="P9" s="57" t="s">
        <v>52</v>
      </c>
      <c r="Q9" s="58" t="s">
        <v>53</v>
      </c>
      <c r="R9" s="58" t="s">
        <v>16</v>
      </c>
      <c r="S9" s="58" t="s">
        <v>54</v>
      </c>
      <c r="T9" s="58" t="s">
        <v>55</v>
      </c>
      <c r="U9" s="57"/>
      <c r="V9" s="59"/>
      <c r="W9" s="55">
        <f t="shared" si="0"/>
        <v>3505940</v>
      </c>
      <c r="Y9" s="30"/>
    </row>
    <row r="10" spans="1:25" s="29" customFormat="1" ht="36" customHeight="1" x14ac:dyDescent="0.2">
      <c r="A10" s="48" t="s">
        <v>47</v>
      </c>
      <c r="B10" s="49">
        <v>39121011</v>
      </c>
      <c r="C10" s="60" t="s">
        <v>57</v>
      </c>
      <c r="D10" s="51">
        <v>212020100400</v>
      </c>
      <c r="E10" s="52" t="s">
        <v>58</v>
      </c>
      <c r="F10" s="53">
        <v>2</v>
      </c>
      <c r="G10" s="53">
        <v>2</v>
      </c>
      <c r="H10" s="53">
        <v>1</v>
      </c>
      <c r="I10" s="53">
        <v>1</v>
      </c>
      <c r="J10" s="54" t="s">
        <v>51</v>
      </c>
      <c r="K10" s="53">
        <v>0</v>
      </c>
      <c r="L10" s="55">
        <v>5000000</v>
      </c>
      <c r="M10" s="56">
        <f>+L10</f>
        <v>5000000</v>
      </c>
      <c r="N10" s="53">
        <v>0</v>
      </c>
      <c r="O10" s="53">
        <v>0</v>
      </c>
      <c r="P10" s="57" t="s">
        <v>52</v>
      </c>
      <c r="Q10" s="58" t="s">
        <v>53</v>
      </c>
      <c r="R10" s="58" t="s">
        <v>16</v>
      </c>
      <c r="S10" s="58" t="s">
        <v>54</v>
      </c>
      <c r="T10" s="58" t="s">
        <v>55</v>
      </c>
      <c r="U10" s="57"/>
      <c r="V10" s="59"/>
      <c r="W10" s="55">
        <f t="shared" si="0"/>
        <v>5000000</v>
      </c>
      <c r="Y10" s="30"/>
    </row>
    <row r="11" spans="1:25" s="29" customFormat="1" ht="36" customHeight="1" x14ac:dyDescent="0.2">
      <c r="A11" s="48" t="s">
        <v>47</v>
      </c>
      <c r="B11" s="49">
        <v>81112106</v>
      </c>
      <c r="C11" s="50" t="s">
        <v>59</v>
      </c>
      <c r="D11" s="51">
        <v>212020100400</v>
      </c>
      <c r="E11" s="52" t="s">
        <v>50</v>
      </c>
      <c r="F11" s="53">
        <v>5</v>
      </c>
      <c r="G11" s="53">
        <v>5</v>
      </c>
      <c r="H11" s="53">
        <v>1</v>
      </c>
      <c r="I11" s="53">
        <v>1</v>
      </c>
      <c r="J11" s="54" t="s">
        <v>51</v>
      </c>
      <c r="K11" s="53">
        <v>0</v>
      </c>
      <c r="L11" s="55">
        <v>156900</v>
      </c>
      <c r="M11" s="56">
        <f>+L11</f>
        <v>156900</v>
      </c>
      <c r="N11" s="53">
        <v>0</v>
      </c>
      <c r="O11" s="53">
        <v>0</v>
      </c>
      <c r="P11" s="57" t="s">
        <v>52</v>
      </c>
      <c r="Q11" s="58" t="s">
        <v>53</v>
      </c>
      <c r="R11" s="58" t="s">
        <v>16</v>
      </c>
      <c r="S11" s="58" t="s">
        <v>54</v>
      </c>
      <c r="T11" s="58" t="s">
        <v>55</v>
      </c>
      <c r="U11" s="57"/>
      <c r="V11" s="59"/>
      <c r="W11" s="55">
        <f t="shared" si="0"/>
        <v>156900</v>
      </c>
      <c r="Y11" s="30"/>
    </row>
    <row r="12" spans="1:25" s="29" customFormat="1" ht="63.75" x14ac:dyDescent="0.2">
      <c r="A12" s="48" t="s">
        <v>47</v>
      </c>
      <c r="B12" s="49" t="s">
        <v>60</v>
      </c>
      <c r="C12" s="50" t="s">
        <v>61</v>
      </c>
      <c r="D12" s="51">
        <v>212020200800</v>
      </c>
      <c r="E12" s="52" t="s">
        <v>58</v>
      </c>
      <c r="F12" s="53">
        <v>10</v>
      </c>
      <c r="G12" s="53">
        <v>10</v>
      </c>
      <c r="H12" s="53">
        <v>3</v>
      </c>
      <c r="I12" s="53">
        <v>1</v>
      </c>
      <c r="J12" s="54" t="s">
        <v>51</v>
      </c>
      <c r="K12" s="53">
        <v>0</v>
      </c>
      <c r="L12" s="55">
        <v>17110602</v>
      </c>
      <c r="M12" s="56">
        <f>+L12</f>
        <v>17110602</v>
      </c>
      <c r="N12" s="53">
        <v>0</v>
      </c>
      <c r="O12" s="53">
        <v>0</v>
      </c>
      <c r="P12" s="57" t="s">
        <v>52</v>
      </c>
      <c r="Q12" s="58" t="s">
        <v>53</v>
      </c>
      <c r="R12" s="58" t="s">
        <v>16</v>
      </c>
      <c r="S12" s="58" t="s">
        <v>54</v>
      </c>
      <c r="T12" s="58" t="s">
        <v>55</v>
      </c>
      <c r="U12" s="57"/>
      <c r="V12" s="59"/>
      <c r="W12" s="55">
        <f t="shared" si="0"/>
        <v>17110602</v>
      </c>
      <c r="Y12" s="30"/>
    </row>
    <row r="13" spans="1:25" s="29" customFormat="1" ht="63.75" x14ac:dyDescent="0.2">
      <c r="A13" s="48" t="s">
        <v>47</v>
      </c>
      <c r="B13" s="49" t="s">
        <v>60</v>
      </c>
      <c r="C13" s="50" t="s">
        <v>62</v>
      </c>
      <c r="D13" s="51">
        <v>212020200800</v>
      </c>
      <c r="E13" s="52" t="s">
        <v>58</v>
      </c>
      <c r="F13" s="53">
        <v>10</v>
      </c>
      <c r="G13" s="53">
        <v>10</v>
      </c>
      <c r="H13" s="53">
        <v>3</v>
      </c>
      <c r="I13" s="53">
        <v>1</v>
      </c>
      <c r="J13" s="54" t="s">
        <v>51</v>
      </c>
      <c r="K13" s="53">
        <v>0</v>
      </c>
      <c r="L13" s="55">
        <v>30545718</v>
      </c>
      <c r="M13" s="56">
        <f t="shared" ref="M13:M24" si="1">L13</f>
        <v>30545718</v>
      </c>
      <c r="N13" s="53">
        <v>0</v>
      </c>
      <c r="O13" s="53">
        <v>0</v>
      </c>
      <c r="P13" s="57" t="s">
        <v>52</v>
      </c>
      <c r="Q13" s="58" t="s">
        <v>53</v>
      </c>
      <c r="R13" s="58" t="s">
        <v>16</v>
      </c>
      <c r="S13" s="58" t="s">
        <v>54</v>
      </c>
      <c r="T13" s="58" t="s">
        <v>55</v>
      </c>
      <c r="U13" s="57"/>
      <c r="V13" s="59"/>
      <c r="W13" s="55">
        <f t="shared" si="0"/>
        <v>30545718</v>
      </c>
      <c r="Y13" s="30"/>
    </row>
    <row r="14" spans="1:25" s="29" customFormat="1" ht="33" customHeight="1" x14ac:dyDescent="0.2">
      <c r="A14" s="48" t="s">
        <v>47</v>
      </c>
      <c r="B14" s="49" t="s">
        <v>60</v>
      </c>
      <c r="C14" s="50" t="s">
        <v>63</v>
      </c>
      <c r="D14" s="51">
        <v>212020200800</v>
      </c>
      <c r="E14" s="52" t="s">
        <v>58</v>
      </c>
      <c r="F14" s="53">
        <v>10</v>
      </c>
      <c r="G14" s="53">
        <v>10</v>
      </c>
      <c r="H14" s="53">
        <v>3</v>
      </c>
      <c r="I14" s="53">
        <v>1</v>
      </c>
      <c r="J14" s="54" t="s">
        <v>51</v>
      </c>
      <c r="K14" s="53">
        <v>0</v>
      </c>
      <c r="L14" s="56">
        <v>12908117</v>
      </c>
      <c r="M14" s="56">
        <f t="shared" si="1"/>
        <v>12908117</v>
      </c>
      <c r="N14" s="53">
        <v>0</v>
      </c>
      <c r="O14" s="53">
        <v>0</v>
      </c>
      <c r="P14" s="57" t="s">
        <v>52</v>
      </c>
      <c r="Q14" s="58" t="s">
        <v>53</v>
      </c>
      <c r="R14" s="58" t="s">
        <v>16</v>
      </c>
      <c r="S14" s="58" t="s">
        <v>54</v>
      </c>
      <c r="T14" s="58" t="s">
        <v>55</v>
      </c>
      <c r="U14" s="57"/>
      <c r="V14" s="59"/>
      <c r="W14" s="55">
        <f t="shared" si="0"/>
        <v>12908117</v>
      </c>
      <c r="Y14" s="30"/>
    </row>
    <row r="15" spans="1:25" s="29" customFormat="1" ht="48.75" customHeight="1" x14ac:dyDescent="0.2">
      <c r="A15" s="48" t="s">
        <v>47</v>
      </c>
      <c r="B15" s="49" t="s">
        <v>60</v>
      </c>
      <c r="C15" s="50" t="s">
        <v>64</v>
      </c>
      <c r="D15" s="51">
        <v>212020200800</v>
      </c>
      <c r="E15" s="52" t="s">
        <v>58</v>
      </c>
      <c r="F15" s="53">
        <v>10</v>
      </c>
      <c r="G15" s="53">
        <v>10</v>
      </c>
      <c r="H15" s="53">
        <v>3</v>
      </c>
      <c r="I15" s="53">
        <v>1</v>
      </c>
      <c r="J15" s="54" t="s">
        <v>51</v>
      </c>
      <c r="K15" s="53">
        <v>0</v>
      </c>
      <c r="L15" s="55">
        <v>10337258</v>
      </c>
      <c r="M15" s="56">
        <f t="shared" si="1"/>
        <v>10337258</v>
      </c>
      <c r="N15" s="53">
        <v>0</v>
      </c>
      <c r="O15" s="53">
        <v>0</v>
      </c>
      <c r="P15" s="57" t="s">
        <v>52</v>
      </c>
      <c r="Q15" s="58" t="s">
        <v>53</v>
      </c>
      <c r="R15" s="58" t="s">
        <v>16</v>
      </c>
      <c r="S15" s="58" t="s">
        <v>54</v>
      </c>
      <c r="T15" s="58" t="s">
        <v>55</v>
      </c>
      <c r="U15" s="57"/>
      <c r="V15" s="59"/>
      <c r="W15" s="55">
        <f t="shared" si="0"/>
        <v>10337258</v>
      </c>
      <c r="Y15" s="30"/>
    </row>
    <row r="16" spans="1:25" s="29" customFormat="1" ht="51" x14ac:dyDescent="0.2">
      <c r="A16" s="48" t="s">
        <v>47</v>
      </c>
      <c r="B16" s="49" t="s">
        <v>60</v>
      </c>
      <c r="C16" s="50" t="s">
        <v>65</v>
      </c>
      <c r="D16" s="51">
        <v>212020200800</v>
      </c>
      <c r="E16" s="52" t="s">
        <v>58</v>
      </c>
      <c r="F16" s="53">
        <v>10</v>
      </c>
      <c r="G16" s="53">
        <v>10</v>
      </c>
      <c r="H16" s="53">
        <v>3</v>
      </c>
      <c r="I16" s="53">
        <v>1</v>
      </c>
      <c r="J16" s="54" t="s">
        <v>51</v>
      </c>
      <c r="K16" s="53">
        <v>0</v>
      </c>
      <c r="L16" s="55">
        <v>25285642</v>
      </c>
      <c r="M16" s="56">
        <f t="shared" si="1"/>
        <v>25285642</v>
      </c>
      <c r="N16" s="53">
        <v>0</v>
      </c>
      <c r="O16" s="53">
        <v>0</v>
      </c>
      <c r="P16" s="57" t="s">
        <v>52</v>
      </c>
      <c r="Q16" s="58" t="s">
        <v>53</v>
      </c>
      <c r="R16" s="58" t="s">
        <v>16</v>
      </c>
      <c r="S16" s="58" t="s">
        <v>54</v>
      </c>
      <c r="T16" s="58" t="s">
        <v>55</v>
      </c>
      <c r="U16" s="57"/>
      <c r="V16" s="59"/>
      <c r="W16" s="55">
        <f t="shared" si="0"/>
        <v>25285642</v>
      </c>
      <c r="Y16" s="30"/>
    </row>
    <row r="17" spans="1:25" s="29" customFormat="1" ht="123.75" customHeight="1" x14ac:dyDescent="0.2">
      <c r="A17" s="48" t="s">
        <v>47</v>
      </c>
      <c r="B17" s="49" t="s">
        <v>66</v>
      </c>
      <c r="C17" s="50" t="s">
        <v>67</v>
      </c>
      <c r="D17" s="51">
        <v>212020200800</v>
      </c>
      <c r="E17" s="52" t="s">
        <v>58</v>
      </c>
      <c r="F17" s="53">
        <v>10</v>
      </c>
      <c r="G17" s="53">
        <v>10</v>
      </c>
      <c r="H17" s="53">
        <v>3</v>
      </c>
      <c r="I17" s="53">
        <v>1</v>
      </c>
      <c r="J17" s="54" t="s">
        <v>51</v>
      </c>
      <c r="K17" s="53">
        <v>0</v>
      </c>
      <c r="L17" s="55">
        <v>17563170</v>
      </c>
      <c r="M17" s="56">
        <f t="shared" si="1"/>
        <v>17563170</v>
      </c>
      <c r="N17" s="53">
        <v>0</v>
      </c>
      <c r="O17" s="53">
        <v>0</v>
      </c>
      <c r="P17" s="57" t="s">
        <v>52</v>
      </c>
      <c r="Q17" s="58" t="s">
        <v>53</v>
      </c>
      <c r="R17" s="58" t="s">
        <v>16</v>
      </c>
      <c r="S17" s="58" t="s">
        <v>54</v>
      </c>
      <c r="T17" s="58" t="s">
        <v>55</v>
      </c>
      <c r="U17" s="57"/>
      <c r="V17" s="59"/>
      <c r="W17" s="55">
        <f t="shared" si="0"/>
        <v>17563170</v>
      </c>
      <c r="Y17" s="30"/>
    </row>
    <row r="18" spans="1:25" s="29" customFormat="1" ht="111" customHeight="1" x14ac:dyDescent="0.2">
      <c r="A18" s="48" t="s">
        <v>47</v>
      </c>
      <c r="B18" s="49" t="s">
        <v>66</v>
      </c>
      <c r="C18" s="50" t="s">
        <v>68</v>
      </c>
      <c r="D18" s="51">
        <v>212020200800</v>
      </c>
      <c r="E18" s="52" t="s">
        <v>58</v>
      </c>
      <c r="F18" s="53">
        <v>10</v>
      </c>
      <c r="G18" s="53">
        <v>10</v>
      </c>
      <c r="H18" s="53">
        <v>3</v>
      </c>
      <c r="I18" s="53">
        <v>1</v>
      </c>
      <c r="J18" s="54" t="s">
        <v>51</v>
      </c>
      <c r="K18" s="53">
        <v>0</v>
      </c>
      <c r="L18" s="55">
        <v>17563170</v>
      </c>
      <c r="M18" s="56">
        <f t="shared" si="1"/>
        <v>17563170</v>
      </c>
      <c r="N18" s="53">
        <v>0</v>
      </c>
      <c r="O18" s="53">
        <v>0</v>
      </c>
      <c r="P18" s="57" t="s">
        <v>52</v>
      </c>
      <c r="Q18" s="58" t="s">
        <v>53</v>
      </c>
      <c r="R18" s="58" t="s">
        <v>16</v>
      </c>
      <c r="S18" s="58" t="s">
        <v>54</v>
      </c>
      <c r="T18" s="58" t="s">
        <v>55</v>
      </c>
      <c r="U18" s="57"/>
      <c r="V18" s="59"/>
      <c r="W18" s="55">
        <f t="shared" si="0"/>
        <v>17563170</v>
      </c>
      <c r="Y18" s="30"/>
    </row>
    <row r="19" spans="1:25" s="29" customFormat="1" ht="35.25" customHeight="1" x14ac:dyDescent="0.2">
      <c r="A19" s="48" t="s">
        <v>47</v>
      </c>
      <c r="B19" s="49">
        <v>43212201</v>
      </c>
      <c r="C19" s="60" t="s">
        <v>69</v>
      </c>
      <c r="D19" s="51">
        <v>212020200800</v>
      </c>
      <c r="E19" s="52" t="s">
        <v>58</v>
      </c>
      <c r="F19" s="53">
        <v>11</v>
      </c>
      <c r="G19" s="53">
        <v>11</v>
      </c>
      <c r="H19" s="53">
        <v>2</v>
      </c>
      <c r="I19" s="53">
        <v>1</v>
      </c>
      <c r="J19" s="54" t="s">
        <v>51</v>
      </c>
      <c r="K19" s="53">
        <v>0</v>
      </c>
      <c r="L19" s="55">
        <v>50000000</v>
      </c>
      <c r="M19" s="56">
        <f t="shared" si="1"/>
        <v>50000000</v>
      </c>
      <c r="N19" s="53">
        <v>0</v>
      </c>
      <c r="O19" s="53">
        <v>0</v>
      </c>
      <c r="P19" s="57" t="s">
        <v>52</v>
      </c>
      <c r="Q19" s="58" t="s">
        <v>53</v>
      </c>
      <c r="R19" s="58" t="s">
        <v>16</v>
      </c>
      <c r="S19" s="58" t="s">
        <v>54</v>
      </c>
      <c r="T19" s="58" t="s">
        <v>55</v>
      </c>
      <c r="U19" s="57"/>
      <c r="V19" s="59"/>
      <c r="W19" s="55">
        <f t="shared" si="0"/>
        <v>50000000</v>
      </c>
      <c r="Y19" s="30"/>
    </row>
    <row r="20" spans="1:25" s="29" customFormat="1" ht="59.25" customHeight="1" x14ac:dyDescent="0.2">
      <c r="A20" s="48" t="s">
        <v>47</v>
      </c>
      <c r="B20" s="49">
        <v>81112100</v>
      </c>
      <c r="C20" s="60" t="s">
        <v>70</v>
      </c>
      <c r="D20" s="51">
        <v>212020200804</v>
      </c>
      <c r="E20" s="52" t="s">
        <v>50</v>
      </c>
      <c r="F20" s="53">
        <v>10</v>
      </c>
      <c r="G20" s="53">
        <v>10</v>
      </c>
      <c r="H20" s="53">
        <v>3</v>
      </c>
      <c r="I20" s="53">
        <v>1</v>
      </c>
      <c r="J20" s="54" t="s">
        <v>51</v>
      </c>
      <c r="K20" s="53">
        <v>0</v>
      </c>
      <c r="L20" s="55">
        <v>10686808</v>
      </c>
      <c r="M20" s="56">
        <f>L20</f>
        <v>10686808</v>
      </c>
      <c r="N20" s="53">
        <v>0</v>
      </c>
      <c r="O20" s="53">
        <v>0</v>
      </c>
      <c r="P20" s="57" t="s">
        <v>52</v>
      </c>
      <c r="Q20" s="58" t="s">
        <v>53</v>
      </c>
      <c r="R20" s="58" t="s">
        <v>16</v>
      </c>
      <c r="S20" s="58" t="s">
        <v>54</v>
      </c>
      <c r="T20" s="58" t="s">
        <v>55</v>
      </c>
      <c r="U20" s="57"/>
      <c r="V20" s="59"/>
      <c r="W20" s="55">
        <f>L20-V20</f>
        <v>10686808</v>
      </c>
      <c r="Y20" s="30"/>
    </row>
    <row r="21" spans="1:25" s="29" customFormat="1" ht="59.25" customHeight="1" x14ac:dyDescent="0.2">
      <c r="A21" s="61" t="s">
        <v>71</v>
      </c>
      <c r="B21" s="62">
        <v>86111604</v>
      </c>
      <c r="C21" s="140" t="s">
        <v>72</v>
      </c>
      <c r="D21" s="63">
        <v>212020200902</v>
      </c>
      <c r="E21" s="64" t="s">
        <v>73</v>
      </c>
      <c r="F21" s="65">
        <v>3</v>
      </c>
      <c r="G21" s="65">
        <v>3</v>
      </c>
      <c r="H21" s="65">
        <v>10</v>
      </c>
      <c r="I21" s="65">
        <v>1</v>
      </c>
      <c r="J21" s="65" t="s">
        <v>51</v>
      </c>
      <c r="K21" s="65">
        <v>0</v>
      </c>
      <c r="L21" s="66">
        <v>358804169</v>
      </c>
      <c r="M21" s="133">
        <f>+L22+L21</f>
        <v>895040000</v>
      </c>
      <c r="N21" s="65">
        <v>0</v>
      </c>
      <c r="O21" s="65">
        <v>0</v>
      </c>
      <c r="P21" s="67" t="s">
        <v>52</v>
      </c>
      <c r="Q21" s="58" t="s">
        <v>53</v>
      </c>
      <c r="R21" s="58" t="s">
        <v>16</v>
      </c>
      <c r="S21" s="58" t="s">
        <v>54</v>
      </c>
      <c r="T21" s="58" t="s">
        <v>55</v>
      </c>
      <c r="U21" s="68" t="s">
        <v>74</v>
      </c>
      <c r="V21" s="69">
        <v>358804169</v>
      </c>
      <c r="W21" s="138">
        <f>+L22-V22</f>
        <v>536235831</v>
      </c>
      <c r="Y21" s="30"/>
    </row>
    <row r="22" spans="1:25" s="29" customFormat="1" ht="49.5" customHeight="1" x14ac:dyDescent="0.2">
      <c r="A22" s="70" t="s">
        <v>71</v>
      </c>
      <c r="B22" s="70">
        <v>86111604</v>
      </c>
      <c r="C22" s="147"/>
      <c r="D22" s="71">
        <v>212020200902</v>
      </c>
      <c r="E22" s="72" t="s">
        <v>73</v>
      </c>
      <c r="F22" s="73">
        <v>3</v>
      </c>
      <c r="G22" s="73">
        <v>3</v>
      </c>
      <c r="H22" s="73">
        <v>10</v>
      </c>
      <c r="I22" s="73">
        <v>1</v>
      </c>
      <c r="J22" s="73" t="s">
        <v>51</v>
      </c>
      <c r="K22" s="73">
        <v>0</v>
      </c>
      <c r="L22" s="74">
        <v>536235831</v>
      </c>
      <c r="M22" s="148"/>
      <c r="N22" s="73">
        <v>0</v>
      </c>
      <c r="O22" s="73">
        <v>0</v>
      </c>
      <c r="P22" s="75" t="s">
        <v>52</v>
      </c>
      <c r="Q22" s="76" t="s">
        <v>53</v>
      </c>
      <c r="R22" s="76" t="s">
        <v>16</v>
      </c>
      <c r="S22" s="76" t="s">
        <v>54</v>
      </c>
      <c r="T22" s="76" t="s">
        <v>55</v>
      </c>
      <c r="U22" s="75"/>
      <c r="V22" s="77"/>
      <c r="W22" s="139"/>
      <c r="Y22" s="30"/>
    </row>
    <row r="23" spans="1:25" s="31" customFormat="1" ht="46.5" customHeight="1" x14ac:dyDescent="0.25">
      <c r="A23" s="48" t="s">
        <v>75</v>
      </c>
      <c r="B23" s="48">
        <v>80141902</v>
      </c>
      <c r="C23" s="48" t="s">
        <v>76</v>
      </c>
      <c r="D23" s="78">
        <v>212020200800</v>
      </c>
      <c r="E23" s="52" t="s">
        <v>77</v>
      </c>
      <c r="F23" s="53">
        <v>1</v>
      </c>
      <c r="G23" s="53">
        <v>1</v>
      </c>
      <c r="H23" s="53">
        <v>7</v>
      </c>
      <c r="I23" s="53">
        <v>1</v>
      </c>
      <c r="J23" s="53" t="s">
        <v>51</v>
      </c>
      <c r="K23" s="53">
        <v>0</v>
      </c>
      <c r="L23" s="79">
        <v>55000000</v>
      </c>
      <c r="M23" s="56">
        <f>L23</f>
        <v>55000000</v>
      </c>
      <c r="N23" s="53">
        <v>0</v>
      </c>
      <c r="O23" s="53">
        <v>0</v>
      </c>
      <c r="P23" s="57" t="s">
        <v>52</v>
      </c>
      <c r="Q23" s="58" t="s">
        <v>53</v>
      </c>
      <c r="R23" s="58" t="s">
        <v>16</v>
      </c>
      <c r="S23" s="58" t="s">
        <v>54</v>
      </c>
      <c r="T23" s="58" t="s">
        <v>55</v>
      </c>
      <c r="U23" s="80" t="s">
        <v>78</v>
      </c>
      <c r="V23" s="81">
        <v>55000000</v>
      </c>
      <c r="W23" s="55">
        <f t="shared" si="0"/>
        <v>0</v>
      </c>
      <c r="Y23" s="30"/>
    </row>
    <row r="24" spans="1:25" s="31" customFormat="1" ht="61.5" customHeight="1" x14ac:dyDescent="0.25">
      <c r="A24" s="82" t="s">
        <v>79</v>
      </c>
      <c r="B24" s="82" t="s">
        <v>80</v>
      </c>
      <c r="C24" s="82" t="s">
        <v>81</v>
      </c>
      <c r="D24" s="51" t="s">
        <v>82</v>
      </c>
      <c r="E24" s="51" t="s">
        <v>58</v>
      </c>
      <c r="F24" s="83">
        <v>8</v>
      </c>
      <c r="G24" s="83">
        <v>9</v>
      </c>
      <c r="H24" s="83">
        <v>1</v>
      </c>
      <c r="I24" s="83">
        <v>1</v>
      </c>
      <c r="J24" s="83" t="s">
        <v>51</v>
      </c>
      <c r="K24" s="84">
        <v>0</v>
      </c>
      <c r="L24" s="79">
        <v>8892450</v>
      </c>
      <c r="M24" s="56">
        <f t="shared" si="1"/>
        <v>8892450</v>
      </c>
      <c r="N24" s="53">
        <v>0</v>
      </c>
      <c r="O24" s="53">
        <v>0</v>
      </c>
      <c r="P24" s="57" t="s">
        <v>52</v>
      </c>
      <c r="Q24" s="58" t="s">
        <v>53</v>
      </c>
      <c r="R24" s="58" t="s">
        <v>16</v>
      </c>
      <c r="S24" s="58" t="s">
        <v>54</v>
      </c>
      <c r="T24" s="58" t="s">
        <v>55</v>
      </c>
      <c r="U24" s="85"/>
      <c r="V24" s="86"/>
      <c r="W24" s="55">
        <f>L24-V24</f>
        <v>8892450</v>
      </c>
      <c r="Y24" s="30"/>
    </row>
    <row r="25" spans="1:25" s="31" customFormat="1" ht="54" customHeight="1" x14ac:dyDescent="0.25">
      <c r="A25" s="87" t="s">
        <v>79</v>
      </c>
      <c r="B25" s="87" t="s">
        <v>83</v>
      </c>
      <c r="C25" s="153" t="s">
        <v>84</v>
      </c>
      <c r="D25" s="63" t="s">
        <v>85</v>
      </c>
      <c r="E25" s="88" t="s">
        <v>86</v>
      </c>
      <c r="F25" s="89">
        <v>3</v>
      </c>
      <c r="G25" s="89">
        <v>4</v>
      </c>
      <c r="H25" s="89">
        <v>2</v>
      </c>
      <c r="I25" s="89">
        <v>1</v>
      </c>
      <c r="J25" s="155" t="s">
        <v>51</v>
      </c>
      <c r="K25" s="157">
        <v>0</v>
      </c>
      <c r="L25" s="90">
        <v>11580000</v>
      </c>
      <c r="M25" s="133">
        <f>+L25+L26</f>
        <v>16540000</v>
      </c>
      <c r="N25" s="143">
        <v>0</v>
      </c>
      <c r="O25" s="143">
        <v>0</v>
      </c>
      <c r="P25" s="145" t="s">
        <v>52</v>
      </c>
      <c r="Q25" s="149" t="s">
        <v>53</v>
      </c>
      <c r="R25" s="149" t="s">
        <v>16</v>
      </c>
      <c r="S25" s="149" t="s">
        <v>54</v>
      </c>
      <c r="T25" s="149" t="s">
        <v>55</v>
      </c>
      <c r="U25" s="151" t="s">
        <v>87</v>
      </c>
      <c r="V25" s="138">
        <v>16540000</v>
      </c>
      <c r="W25" s="138">
        <f>+M25-V25</f>
        <v>0</v>
      </c>
      <c r="Y25" s="30"/>
    </row>
    <row r="26" spans="1:25" s="31" customFormat="1" ht="51.75" customHeight="1" x14ac:dyDescent="0.25">
      <c r="A26" s="91" t="s">
        <v>79</v>
      </c>
      <c r="B26" s="91" t="s">
        <v>83</v>
      </c>
      <c r="C26" s="154"/>
      <c r="D26" s="92">
        <v>212020200902</v>
      </c>
      <c r="E26" s="93" t="s">
        <v>73</v>
      </c>
      <c r="F26" s="94">
        <v>3</v>
      </c>
      <c r="G26" s="94">
        <v>4</v>
      </c>
      <c r="H26" s="94">
        <v>2</v>
      </c>
      <c r="I26" s="94">
        <v>1</v>
      </c>
      <c r="J26" s="156"/>
      <c r="K26" s="158"/>
      <c r="L26" s="74">
        <v>4960000</v>
      </c>
      <c r="M26" s="148"/>
      <c r="N26" s="144"/>
      <c r="O26" s="144"/>
      <c r="P26" s="146"/>
      <c r="Q26" s="150"/>
      <c r="R26" s="150"/>
      <c r="S26" s="150"/>
      <c r="T26" s="150"/>
      <c r="U26" s="152"/>
      <c r="V26" s="139"/>
      <c r="W26" s="139"/>
      <c r="Y26" s="30"/>
    </row>
    <row r="27" spans="1:25" s="31" customFormat="1" ht="58.5" customHeight="1" x14ac:dyDescent="0.25">
      <c r="A27" s="82" t="s">
        <v>79</v>
      </c>
      <c r="B27" s="82">
        <v>80101505</v>
      </c>
      <c r="C27" s="82" t="s">
        <v>88</v>
      </c>
      <c r="D27" s="51" t="s">
        <v>82</v>
      </c>
      <c r="E27" s="95" t="s">
        <v>58</v>
      </c>
      <c r="F27" s="83">
        <v>6</v>
      </c>
      <c r="G27" s="83">
        <v>7</v>
      </c>
      <c r="H27" s="83" t="s">
        <v>89</v>
      </c>
      <c r="I27" s="83" t="s">
        <v>89</v>
      </c>
      <c r="J27" s="83" t="s">
        <v>51</v>
      </c>
      <c r="K27" s="84">
        <v>0</v>
      </c>
      <c r="L27" s="79">
        <v>12389308</v>
      </c>
      <c r="M27" s="56">
        <f t="shared" ref="M27:M34" si="2">L27</f>
        <v>12389308</v>
      </c>
      <c r="N27" s="53">
        <v>0</v>
      </c>
      <c r="O27" s="53">
        <v>0</v>
      </c>
      <c r="P27" s="57" t="s">
        <v>52</v>
      </c>
      <c r="Q27" s="58" t="s">
        <v>53</v>
      </c>
      <c r="R27" s="58" t="s">
        <v>16</v>
      </c>
      <c r="S27" s="58" t="s">
        <v>54</v>
      </c>
      <c r="T27" s="58" t="s">
        <v>55</v>
      </c>
      <c r="U27" s="85"/>
      <c r="V27" s="86"/>
      <c r="W27" s="55">
        <f>L27-V27</f>
        <v>12389308</v>
      </c>
      <c r="Y27" s="30"/>
    </row>
    <row r="28" spans="1:25" s="31" customFormat="1" ht="63" customHeight="1" x14ac:dyDescent="0.25">
      <c r="A28" s="96" t="s">
        <v>90</v>
      </c>
      <c r="B28" s="96">
        <v>84131601</v>
      </c>
      <c r="C28" s="96" t="s">
        <v>91</v>
      </c>
      <c r="D28" s="97">
        <v>21202020070103</v>
      </c>
      <c r="E28" s="98" t="s">
        <v>92</v>
      </c>
      <c r="F28" s="99">
        <v>10</v>
      </c>
      <c r="G28" s="99">
        <v>10</v>
      </c>
      <c r="H28" s="99">
        <v>1</v>
      </c>
      <c r="I28" s="99">
        <v>2</v>
      </c>
      <c r="J28" s="83" t="s">
        <v>51</v>
      </c>
      <c r="K28" s="99">
        <v>0</v>
      </c>
      <c r="L28" s="79">
        <v>364349602</v>
      </c>
      <c r="M28" s="56">
        <f t="shared" si="2"/>
        <v>364349602</v>
      </c>
      <c r="N28" s="53">
        <v>0</v>
      </c>
      <c r="O28" s="53">
        <v>0</v>
      </c>
      <c r="P28" s="57" t="s">
        <v>52</v>
      </c>
      <c r="Q28" s="58" t="s">
        <v>53</v>
      </c>
      <c r="R28" s="58" t="s">
        <v>16</v>
      </c>
      <c r="S28" s="58" t="s">
        <v>54</v>
      </c>
      <c r="T28" s="58" t="s">
        <v>55</v>
      </c>
      <c r="U28" s="85"/>
      <c r="V28" s="86"/>
      <c r="W28" s="55">
        <f>L28-V28</f>
        <v>364349602</v>
      </c>
      <c r="Y28" s="30"/>
    </row>
    <row r="29" spans="1:25" s="31" customFormat="1" ht="37.5" customHeight="1" x14ac:dyDescent="0.25">
      <c r="A29" s="49" t="s">
        <v>93</v>
      </c>
      <c r="B29" s="49">
        <v>85101605</v>
      </c>
      <c r="C29" s="49" t="s">
        <v>94</v>
      </c>
      <c r="D29" s="100">
        <v>212020200900</v>
      </c>
      <c r="E29" s="101" t="s">
        <v>95</v>
      </c>
      <c r="F29" s="102">
        <v>1</v>
      </c>
      <c r="G29" s="102">
        <v>1</v>
      </c>
      <c r="H29" s="102">
        <v>11</v>
      </c>
      <c r="I29" s="102" t="s">
        <v>89</v>
      </c>
      <c r="J29" s="102" t="s">
        <v>96</v>
      </c>
      <c r="K29" s="102">
        <v>0</v>
      </c>
      <c r="L29" s="79">
        <v>8000000</v>
      </c>
      <c r="M29" s="56">
        <f t="shared" si="2"/>
        <v>8000000</v>
      </c>
      <c r="N29" s="53">
        <v>0</v>
      </c>
      <c r="O29" s="53">
        <v>0</v>
      </c>
      <c r="P29" s="57" t="s">
        <v>52</v>
      </c>
      <c r="Q29" s="58" t="s">
        <v>53</v>
      </c>
      <c r="R29" s="58" t="s">
        <v>16</v>
      </c>
      <c r="S29" s="58" t="s">
        <v>54</v>
      </c>
      <c r="T29" s="58" t="s">
        <v>55</v>
      </c>
      <c r="U29" s="103"/>
      <c r="V29" s="104"/>
      <c r="W29" s="55">
        <f>L29-V29</f>
        <v>8000000</v>
      </c>
      <c r="Y29" s="30"/>
    </row>
    <row r="30" spans="1:25" s="31" customFormat="1" ht="50.25" customHeight="1" x14ac:dyDescent="0.25">
      <c r="A30" s="49" t="s">
        <v>93</v>
      </c>
      <c r="B30" s="49">
        <v>85122201</v>
      </c>
      <c r="C30" s="49" t="s">
        <v>97</v>
      </c>
      <c r="D30" s="100">
        <v>212020200900</v>
      </c>
      <c r="E30" s="101" t="s">
        <v>95</v>
      </c>
      <c r="F30" s="102">
        <v>1</v>
      </c>
      <c r="G30" s="102">
        <v>1</v>
      </c>
      <c r="H30" s="102">
        <v>11</v>
      </c>
      <c r="I30" s="102" t="s">
        <v>89</v>
      </c>
      <c r="J30" s="102" t="s">
        <v>51</v>
      </c>
      <c r="K30" s="102">
        <v>0</v>
      </c>
      <c r="L30" s="79">
        <v>130000000</v>
      </c>
      <c r="M30" s="56">
        <f t="shared" si="2"/>
        <v>130000000</v>
      </c>
      <c r="N30" s="53">
        <v>0</v>
      </c>
      <c r="O30" s="53">
        <v>0</v>
      </c>
      <c r="P30" s="57" t="s">
        <v>52</v>
      </c>
      <c r="Q30" s="58" t="s">
        <v>53</v>
      </c>
      <c r="R30" s="58" t="s">
        <v>16</v>
      </c>
      <c r="S30" s="58" t="s">
        <v>54</v>
      </c>
      <c r="T30" s="58" t="s">
        <v>55</v>
      </c>
      <c r="U30" s="80" t="s">
        <v>98</v>
      </c>
      <c r="V30" s="59">
        <v>130000000</v>
      </c>
      <c r="W30" s="55">
        <f>L30-V30</f>
        <v>0</v>
      </c>
      <c r="Y30" s="30"/>
    </row>
    <row r="31" spans="1:25" s="31" customFormat="1" ht="43.5" customHeight="1" x14ac:dyDescent="0.25">
      <c r="A31" s="49" t="s">
        <v>93</v>
      </c>
      <c r="B31" s="49">
        <v>46191601</v>
      </c>
      <c r="C31" s="49" t="s">
        <v>99</v>
      </c>
      <c r="D31" s="100">
        <v>212020200900</v>
      </c>
      <c r="E31" s="101" t="s">
        <v>95</v>
      </c>
      <c r="F31" s="102">
        <v>6</v>
      </c>
      <c r="G31" s="102">
        <v>7</v>
      </c>
      <c r="H31" s="102">
        <v>1</v>
      </c>
      <c r="I31" s="102">
        <v>1</v>
      </c>
      <c r="J31" s="102" t="s">
        <v>96</v>
      </c>
      <c r="K31" s="102">
        <v>0</v>
      </c>
      <c r="L31" s="79">
        <v>2000000</v>
      </c>
      <c r="M31" s="56">
        <f t="shared" si="2"/>
        <v>2000000</v>
      </c>
      <c r="N31" s="53">
        <v>0</v>
      </c>
      <c r="O31" s="53">
        <v>0</v>
      </c>
      <c r="P31" s="57" t="s">
        <v>52</v>
      </c>
      <c r="Q31" s="58" t="s">
        <v>53</v>
      </c>
      <c r="R31" s="58" t="s">
        <v>16</v>
      </c>
      <c r="S31" s="58" t="s">
        <v>54</v>
      </c>
      <c r="T31" s="58" t="s">
        <v>55</v>
      </c>
      <c r="U31" s="85"/>
      <c r="V31" s="86"/>
      <c r="W31" s="55">
        <f>L31-V31</f>
        <v>2000000</v>
      </c>
      <c r="Y31" s="30"/>
    </row>
    <row r="32" spans="1:25" s="31" customFormat="1" ht="59.25" customHeight="1" x14ac:dyDescent="0.25">
      <c r="A32" s="62" t="s">
        <v>93</v>
      </c>
      <c r="B32" s="62" t="s">
        <v>100</v>
      </c>
      <c r="C32" s="62" t="s">
        <v>101</v>
      </c>
      <c r="D32" s="105">
        <v>212020200900</v>
      </c>
      <c r="E32" s="106" t="s">
        <v>102</v>
      </c>
      <c r="F32" s="107">
        <v>2</v>
      </c>
      <c r="G32" s="107">
        <v>3</v>
      </c>
      <c r="H32" s="107">
        <v>10</v>
      </c>
      <c r="I32" s="107">
        <v>1</v>
      </c>
      <c r="J32" s="107" t="s">
        <v>51</v>
      </c>
      <c r="K32" s="107">
        <v>0</v>
      </c>
      <c r="L32" s="79">
        <v>60000000</v>
      </c>
      <c r="M32" s="56">
        <f t="shared" si="2"/>
        <v>60000000</v>
      </c>
      <c r="N32" s="53">
        <v>0</v>
      </c>
      <c r="O32" s="53">
        <v>0</v>
      </c>
      <c r="P32" s="57" t="s">
        <v>52</v>
      </c>
      <c r="Q32" s="58" t="s">
        <v>53</v>
      </c>
      <c r="R32" s="58" t="s">
        <v>16</v>
      </c>
      <c r="S32" s="58" t="s">
        <v>54</v>
      </c>
      <c r="T32" s="58" t="s">
        <v>55</v>
      </c>
      <c r="U32" s="80" t="s">
        <v>103</v>
      </c>
      <c r="V32" s="59">
        <v>60000000</v>
      </c>
      <c r="W32" s="55">
        <f t="shared" ref="W32:W34" si="3">L32-V32</f>
        <v>0</v>
      </c>
      <c r="Y32" s="30"/>
    </row>
    <row r="33" spans="1:308" s="29" customFormat="1" ht="80.25" customHeight="1" x14ac:dyDescent="0.2">
      <c r="A33" s="48" t="s">
        <v>52</v>
      </c>
      <c r="B33" s="48" t="s">
        <v>104</v>
      </c>
      <c r="C33" s="48" t="s">
        <v>105</v>
      </c>
      <c r="D33" s="108">
        <v>212020100303</v>
      </c>
      <c r="E33" s="52" t="s">
        <v>106</v>
      </c>
      <c r="F33" s="53">
        <v>7</v>
      </c>
      <c r="G33" s="53">
        <v>7</v>
      </c>
      <c r="H33" s="53">
        <v>6</v>
      </c>
      <c r="I33" s="53">
        <v>1</v>
      </c>
      <c r="J33" s="53" t="s">
        <v>107</v>
      </c>
      <c r="K33" s="53">
        <v>0</v>
      </c>
      <c r="L33" s="79">
        <v>74691429</v>
      </c>
      <c r="M33" s="56">
        <f t="shared" si="2"/>
        <v>74691429</v>
      </c>
      <c r="N33" s="53">
        <v>0</v>
      </c>
      <c r="O33" s="53">
        <v>0</v>
      </c>
      <c r="P33" s="57" t="s">
        <v>52</v>
      </c>
      <c r="Q33" s="58" t="s">
        <v>53</v>
      </c>
      <c r="R33" s="58" t="s">
        <v>16</v>
      </c>
      <c r="S33" s="58" t="s">
        <v>54</v>
      </c>
      <c r="T33" s="58" t="s">
        <v>55</v>
      </c>
      <c r="U33" s="57"/>
      <c r="V33" s="59"/>
      <c r="W33" s="55">
        <f>L33-V33</f>
        <v>74691429</v>
      </c>
      <c r="Y33" s="30"/>
    </row>
    <row r="34" spans="1:308" s="29" customFormat="1" ht="72.75" customHeight="1" x14ac:dyDescent="0.2">
      <c r="A34" s="48" t="s">
        <v>52</v>
      </c>
      <c r="B34" s="48">
        <v>43201400</v>
      </c>
      <c r="C34" s="48" t="s">
        <v>108</v>
      </c>
      <c r="D34" s="108">
        <v>212020200604</v>
      </c>
      <c r="E34" s="52" t="s">
        <v>109</v>
      </c>
      <c r="F34" s="53">
        <v>7</v>
      </c>
      <c r="G34" s="53">
        <v>7</v>
      </c>
      <c r="H34" s="53">
        <v>6</v>
      </c>
      <c r="I34" s="53">
        <v>1</v>
      </c>
      <c r="J34" s="53" t="s">
        <v>51</v>
      </c>
      <c r="K34" s="53">
        <v>0</v>
      </c>
      <c r="L34" s="79">
        <v>7732032</v>
      </c>
      <c r="M34" s="56">
        <f t="shared" si="2"/>
        <v>7732032</v>
      </c>
      <c r="N34" s="53">
        <v>0</v>
      </c>
      <c r="O34" s="53">
        <v>0</v>
      </c>
      <c r="P34" s="57" t="s">
        <v>52</v>
      </c>
      <c r="Q34" s="58" t="s">
        <v>53</v>
      </c>
      <c r="R34" s="58" t="s">
        <v>16</v>
      </c>
      <c r="S34" s="58" t="s">
        <v>54</v>
      </c>
      <c r="T34" s="58" t="s">
        <v>55</v>
      </c>
      <c r="U34" s="57"/>
      <c r="V34" s="59"/>
      <c r="W34" s="55">
        <f t="shared" si="3"/>
        <v>7732032</v>
      </c>
      <c r="Y34" s="30"/>
    </row>
    <row r="35" spans="1:308" s="29" customFormat="1" ht="36" customHeight="1" x14ac:dyDescent="0.2">
      <c r="A35" s="61" t="s">
        <v>52</v>
      </c>
      <c r="B35" s="140" t="s">
        <v>110</v>
      </c>
      <c r="C35" s="140" t="s">
        <v>111</v>
      </c>
      <c r="D35" s="109">
        <v>212020200604</v>
      </c>
      <c r="E35" s="64" t="s">
        <v>109</v>
      </c>
      <c r="F35" s="143">
        <v>1</v>
      </c>
      <c r="G35" s="143">
        <v>2</v>
      </c>
      <c r="H35" s="143">
        <v>11</v>
      </c>
      <c r="I35" s="143">
        <v>1</v>
      </c>
      <c r="J35" s="143" t="s">
        <v>112</v>
      </c>
      <c r="K35" s="143">
        <v>0</v>
      </c>
      <c r="L35" s="90">
        <v>154831430</v>
      </c>
      <c r="M35" s="133">
        <f>+L35+L36</f>
        <v>224782799</v>
      </c>
      <c r="N35" s="143">
        <v>0</v>
      </c>
      <c r="O35" s="143">
        <v>0</v>
      </c>
      <c r="P35" s="145" t="s">
        <v>52</v>
      </c>
      <c r="Q35" s="136" t="s">
        <v>53</v>
      </c>
      <c r="R35" s="136" t="s">
        <v>16</v>
      </c>
      <c r="S35" s="136" t="s">
        <v>54</v>
      </c>
      <c r="T35" s="136" t="s">
        <v>55</v>
      </c>
      <c r="U35" s="67"/>
      <c r="V35" s="110"/>
      <c r="W35" s="138">
        <f>+M35</f>
        <v>224782799</v>
      </c>
      <c r="Y35" s="30"/>
    </row>
    <row r="36" spans="1:308" s="29" customFormat="1" ht="33.75" customHeight="1" x14ac:dyDescent="0.2">
      <c r="A36" s="111" t="s">
        <v>52</v>
      </c>
      <c r="B36" s="147"/>
      <c r="C36" s="147"/>
      <c r="D36" s="71">
        <v>212020200902</v>
      </c>
      <c r="E36" s="72" t="s">
        <v>113</v>
      </c>
      <c r="F36" s="144"/>
      <c r="G36" s="144"/>
      <c r="H36" s="144"/>
      <c r="I36" s="144"/>
      <c r="J36" s="144"/>
      <c r="K36" s="144"/>
      <c r="L36" s="74">
        <v>69951369</v>
      </c>
      <c r="M36" s="148"/>
      <c r="N36" s="144"/>
      <c r="O36" s="144"/>
      <c r="P36" s="146"/>
      <c r="Q36" s="137"/>
      <c r="R36" s="137"/>
      <c r="S36" s="137"/>
      <c r="T36" s="137"/>
      <c r="U36" s="75"/>
      <c r="V36" s="77"/>
      <c r="W36" s="139"/>
      <c r="Y36" s="30"/>
    </row>
    <row r="37" spans="1:308" s="29" customFormat="1" ht="109.5" customHeight="1" x14ac:dyDescent="0.2">
      <c r="A37" s="48" t="s">
        <v>52</v>
      </c>
      <c r="B37" s="48" t="s">
        <v>114</v>
      </c>
      <c r="C37" s="48" t="s">
        <v>115</v>
      </c>
      <c r="D37" s="108">
        <v>212020200600</v>
      </c>
      <c r="E37" s="52" t="s">
        <v>116</v>
      </c>
      <c r="F37" s="53">
        <v>7</v>
      </c>
      <c r="G37" s="53">
        <v>7</v>
      </c>
      <c r="H37" s="53">
        <v>6</v>
      </c>
      <c r="I37" s="53">
        <v>1</v>
      </c>
      <c r="J37" s="53" t="s">
        <v>96</v>
      </c>
      <c r="K37" s="53">
        <v>0</v>
      </c>
      <c r="L37" s="79">
        <v>3829896</v>
      </c>
      <c r="M37" s="56">
        <f>L37</f>
        <v>3829896</v>
      </c>
      <c r="N37" s="53">
        <v>0</v>
      </c>
      <c r="O37" s="53">
        <v>0</v>
      </c>
      <c r="P37" s="57" t="s">
        <v>52</v>
      </c>
      <c r="Q37" s="58" t="s">
        <v>53</v>
      </c>
      <c r="R37" s="58" t="s">
        <v>16</v>
      </c>
      <c r="S37" s="58" t="s">
        <v>54</v>
      </c>
      <c r="T37" s="58" t="s">
        <v>55</v>
      </c>
      <c r="U37" s="57"/>
      <c r="V37" s="59"/>
      <c r="W37" s="55">
        <f>L37-V37</f>
        <v>3829896</v>
      </c>
      <c r="Y37" s="30"/>
    </row>
    <row r="38" spans="1:308" s="29" customFormat="1" ht="90" customHeight="1" x14ac:dyDescent="0.2">
      <c r="A38" s="48" t="s">
        <v>52</v>
      </c>
      <c r="B38" s="48" t="s">
        <v>117</v>
      </c>
      <c r="C38" s="48" t="s">
        <v>118</v>
      </c>
      <c r="D38" s="108">
        <v>212020200800</v>
      </c>
      <c r="E38" s="52" t="s">
        <v>119</v>
      </c>
      <c r="F38" s="53">
        <v>7</v>
      </c>
      <c r="G38" s="53">
        <v>7</v>
      </c>
      <c r="H38" s="53">
        <v>6</v>
      </c>
      <c r="I38" s="53">
        <v>1</v>
      </c>
      <c r="J38" s="53" t="s">
        <v>120</v>
      </c>
      <c r="K38" s="53">
        <v>0</v>
      </c>
      <c r="L38" s="79">
        <v>92696914</v>
      </c>
      <c r="M38" s="56">
        <f>L38</f>
        <v>92696914</v>
      </c>
      <c r="N38" s="53">
        <v>0</v>
      </c>
      <c r="O38" s="53">
        <v>0</v>
      </c>
      <c r="P38" s="57" t="s">
        <v>52</v>
      </c>
      <c r="Q38" s="112" t="s">
        <v>53</v>
      </c>
      <c r="R38" s="112" t="s">
        <v>16</v>
      </c>
      <c r="S38" s="112" t="s">
        <v>54</v>
      </c>
      <c r="T38" s="112" t="s">
        <v>55</v>
      </c>
      <c r="U38" s="57"/>
      <c r="V38" s="59"/>
      <c r="W38" s="55">
        <f>L38-V38</f>
        <v>92696914</v>
      </c>
      <c r="Y38" s="30"/>
    </row>
    <row r="39" spans="1:308" s="32" customFormat="1" ht="51" customHeight="1" x14ac:dyDescent="0.2">
      <c r="A39" s="113" t="s">
        <v>52</v>
      </c>
      <c r="B39" s="140" t="s">
        <v>121</v>
      </c>
      <c r="C39" s="140" t="s">
        <v>122</v>
      </c>
      <c r="D39" s="109">
        <v>212020100300</v>
      </c>
      <c r="E39" s="64" t="s">
        <v>123</v>
      </c>
      <c r="F39" s="142">
        <v>1</v>
      </c>
      <c r="G39" s="142">
        <v>2</v>
      </c>
      <c r="H39" s="142">
        <v>11</v>
      </c>
      <c r="I39" s="142">
        <v>1</v>
      </c>
      <c r="J39" s="142" t="s">
        <v>112</v>
      </c>
      <c r="K39" s="142">
        <v>0</v>
      </c>
      <c r="L39" s="90">
        <v>12949442</v>
      </c>
      <c r="M39" s="133">
        <f>+L39+L40+L41+L42</f>
        <v>247807912</v>
      </c>
      <c r="N39" s="135">
        <v>0</v>
      </c>
      <c r="O39" s="135">
        <v>0</v>
      </c>
      <c r="P39" s="131" t="s">
        <v>52</v>
      </c>
      <c r="Q39" s="131" t="s">
        <v>53</v>
      </c>
      <c r="R39" s="131" t="s">
        <v>16</v>
      </c>
      <c r="S39" s="131" t="s">
        <v>54</v>
      </c>
      <c r="T39" s="131" t="s">
        <v>55</v>
      </c>
      <c r="U39" s="114"/>
      <c r="V39" s="115"/>
      <c r="W39" s="132">
        <f>+M39</f>
        <v>247807912</v>
      </c>
      <c r="Y39" s="30"/>
    </row>
    <row r="40" spans="1:308" s="32" customFormat="1" ht="40.5" customHeight="1" x14ac:dyDescent="0.2">
      <c r="A40" s="116" t="s">
        <v>52</v>
      </c>
      <c r="B40" s="141"/>
      <c r="C40" s="141"/>
      <c r="D40" s="117">
        <v>212020100400</v>
      </c>
      <c r="E40" s="118" t="s">
        <v>50</v>
      </c>
      <c r="F40" s="142"/>
      <c r="G40" s="142"/>
      <c r="H40" s="142"/>
      <c r="I40" s="142"/>
      <c r="J40" s="142"/>
      <c r="K40" s="142"/>
      <c r="L40" s="119">
        <v>2459798</v>
      </c>
      <c r="M40" s="134"/>
      <c r="N40" s="135"/>
      <c r="O40" s="135"/>
      <c r="P40" s="131"/>
      <c r="Q40" s="131"/>
      <c r="R40" s="131"/>
      <c r="S40" s="131"/>
      <c r="T40" s="131"/>
      <c r="U40" s="114"/>
      <c r="V40" s="115"/>
      <c r="W40" s="132"/>
      <c r="Y40" s="30"/>
    </row>
    <row r="41" spans="1:308" s="32" customFormat="1" ht="36.75" customHeight="1" x14ac:dyDescent="0.2">
      <c r="A41" s="120" t="s">
        <v>52</v>
      </c>
      <c r="B41" s="141"/>
      <c r="C41" s="141"/>
      <c r="D41" s="117">
        <v>212020200800</v>
      </c>
      <c r="E41" s="118" t="s">
        <v>119</v>
      </c>
      <c r="F41" s="142"/>
      <c r="G41" s="142"/>
      <c r="H41" s="142"/>
      <c r="I41" s="142"/>
      <c r="J41" s="142"/>
      <c r="K41" s="142"/>
      <c r="L41" s="119">
        <v>86266224</v>
      </c>
      <c r="M41" s="134"/>
      <c r="N41" s="135"/>
      <c r="O41" s="135"/>
      <c r="P41" s="131"/>
      <c r="Q41" s="131"/>
      <c r="R41" s="131"/>
      <c r="S41" s="131"/>
      <c r="T41" s="131"/>
      <c r="U41" s="114"/>
      <c r="V41" s="115"/>
      <c r="W41" s="132"/>
      <c r="Y41" s="30"/>
    </row>
    <row r="42" spans="1:308" s="32" customFormat="1" ht="40.5" customHeight="1" x14ac:dyDescent="0.2">
      <c r="A42" s="120" t="s">
        <v>52</v>
      </c>
      <c r="B42" s="141"/>
      <c r="C42" s="141"/>
      <c r="D42" s="117">
        <v>21202020080503</v>
      </c>
      <c r="E42" s="118" t="s">
        <v>124</v>
      </c>
      <c r="F42" s="142"/>
      <c r="G42" s="142"/>
      <c r="H42" s="142"/>
      <c r="I42" s="142"/>
      <c r="J42" s="142"/>
      <c r="K42" s="142"/>
      <c r="L42" s="119">
        <v>146132448</v>
      </c>
      <c r="M42" s="134"/>
      <c r="N42" s="135"/>
      <c r="O42" s="135"/>
      <c r="P42" s="131"/>
      <c r="Q42" s="131"/>
      <c r="R42" s="131"/>
      <c r="S42" s="131"/>
      <c r="T42" s="131"/>
      <c r="U42" s="114"/>
      <c r="V42" s="115"/>
      <c r="W42" s="132"/>
      <c r="Y42" s="30"/>
    </row>
    <row r="43" spans="1:308" s="32" customFormat="1" ht="66" customHeight="1" x14ac:dyDescent="0.2">
      <c r="A43" s="121" t="s">
        <v>125</v>
      </c>
      <c r="B43" s="48">
        <v>80111600</v>
      </c>
      <c r="C43" s="48" t="s">
        <v>126</v>
      </c>
      <c r="D43" s="108">
        <v>212020200800</v>
      </c>
      <c r="E43" s="52" t="s">
        <v>58</v>
      </c>
      <c r="F43" s="83">
        <v>1</v>
      </c>
      <c r="G43" s="83">
        <v>1</v>
      </c>
      <c r="H43" s="83">
        <v>6</v>
      </c>
      <c r="I43" s="83">
        <v>1</v>
      </c>
      <c r="J43" s="83" t="s">
        <v>51</v>
      </c>
      <c r="K43" s="84">
        <v>0</v>
      </c>
      <c r="L43" s="79">
        <v>31542018</v>
      </c>
      <c r="M43" s="122">
        <f>+L43</f>
        <v>31542018</v>
      </c>
      <c r="N43" s="123">
        <v>0</v>
      </c>
      <c r="O43" s="123">
        <v>0</v>
      </c>
      <c r="P43" s="57" t="s">
        <v>52</v>
      </c>
      <c r="Q43" s="112" t="s">
        <v>53</v>
      </c>
      <c r="R43" s="112" t="s">
        <v>16</v>
      </c>
      <c r="S43" s="112" t="s">
        <v>54</v>
      </c>
      <c r="T43" s="112" t="s">
        <v>55</v>
      </c>
      <c r="U43" s="80" t="s">
        <v>127</v>
      </c>
      <c r="V43" s="59">
        <v>31542018</v>
      </c>
      <c r="W43" s="124">
        <f>L43-V43</f>
        <v>0</v>
      </c>
      <c r="X43" s="33"/>
      <c r="Y43" s="30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</row>
    <row r="44" spans="1:308" s="34" customFormat="1" ht="66" customHeight="1" x14ac:dyDescent="0.2">
      <c r="A44" s="125" t="s">
        <v>125</v>
      </c>
      <c r="B44" s="126" t="s">
        <v>128</v>
      </c>
      <c r="C44" s="61" t="s">
        <v>129</v>
      </c>
      <c r="D44" s="109">
        <v>212020200800</v>
      </c>
      <c r="E44" s="64" t="s">
        <v>58</v>
      </c>
      <c r="F44" s="89">
        <v>1</v>
      </c>
      <c r="G44" s="89">
        <v>1</v>
      </c>
      <c r="H44" s="89">
        <v>6</v>
      </c>
      <c r="I44" s="89" t="s">
        <v>89</v>
      </c>
      <c r="J44" s="89" t="s">
        <v>51</v>
      </c>
      <c r="K44" s="127" t="s">
        <v>130</v>
      </c>
      <c r="L44" s="90">
        <v>80000000</v>
      </c>
      <c r="M44" s="128">
        <f>+L44</f>
        <v>80000000</v>
      </c>
      <c r="N44" s="129">
        <v>0</v>
      </c>
      <c r="O44" s="129">
        <v>0</v>
      </c>
      <c r="P44" s="67" t="s">
        <v>52</v>
      </c>
      <c r="Q44" s="58" t="s">
        <v>53</v>
      </c>
      <c r="R44" s="58" t="s">
        <v>16</v>
      </c>
      <c r="S44" s="58" t="s">
        <v>54</v>
      </c>
      <c r="T44" s="58" t="s">
        <v>55</v>
      </c>
      <c r="U44" s="80" t="s">
        <v>131</v>
      </c>
      <c r="V44" s="110">
        <v>80000000</v>
      </c>
      <c r="W44" s="130">
        <f>L44-V44</f>
        <v>0</v>
      </c>
      <c r="X44" s="33"/>
      <c r="Y44" s="30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</row>
    <row r="45" spans="1:308" s="36" customFormat="1" ht="66" customHeight="1" x14ac:dyDescent="0.2">
      <c r="A45" s="121" t="s">
        <v>132</v>
      </c>
      <c r="B45" s="48">
        <v>80111600</v>
      </c>
      <c r="C45" s="48" t="s">
        <v>133</v>
      </c>
      <c r="D45" s="108">
        <v>212020200800</v>
      </c>
      <c r="E45" s="52" t="s">
        <v>58</v>
      </c>
      <c r="F45" s="83">
        <v>1</v>
      </c>
      <c r="G45" s="83">
        <v>1</v>
      </c>
      <c r="H45" s="83">
        <v>6</v>
      </c>
      <c r="I45" s="83">
        <v>1</v>
      </c>
      <c r="J45" s="83" t="s">
        <v>51</v>
      </c>
      <c r="K45" s="84">
        <v>0</v>
      </c>
      <c r="L45" s="79">
        <v>42247524</v>
      </c>
      <c r="M45" s="122">
        <f>+L45</f>
        <v>42247524</v>
      </c>
      <c r="N45" s="123">
        <v>0</v>
      </c>
      <c r="O45" s="123">
        <v>0</v>
      </c>
      <c r="P45" s="57" t="s">
        <v>52</v>
      </c>
      <c r="Q45" s="112" t="s">
        <v>53</v>
      </c>
      <c r="R45" s="112" t="s">
        <v>16</v>
      </c>
      <c r="S45" s="112" t="s">
        <v>54</v>
      </c>
      <c r="T45" s="112" t="s">
        <v>55</v>
      </c>
      <c r="U45" s="80" t="s">
        <v>134</v>
      </c>
      <c r="V45" s="59">
        <v>42247524</v>
      </c>
      <c r="W45" s="124">
        <f>L45-V45</f>
        <v>0</v>
      </c>
      <c r="X45" s="33"/>
      <c r="Y45" s="30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5"/>
    </row>
    <row r="46" spans="1:308" s="33" customFormat="1" ht="66" customHeight="1" x14ac:dyDescent="0.2">
      <c r="A46" s="121" t="s">
        <v>135</v>
      </c>
      <c r="B46" s="48">
        <v>80111600</v>
      </c>
      <c r="C46" s="48" t="s">
        <v>136</v>
      </c>
      <c r="D46" s="108">
        <v>212020200800</v>
      </c>
      <c r="E46" s="52" t="s">
        <v>58</v>
      </c>
      <c r="F46" s="83">
        <v>1</v>
      </c>
      <c r="G46" s="83">
        <v>1</v>
      </c>
      <c r="H46" s="83">
        <v>6</v>
      </c>
      <c r="I46" s="83">
        <v>1</v>
      </c>
      <c r="J46" s="83" t="s">
        <v>51</v>
      </c>
      <c r="K46" s="84">
        <v>0</v>
      </c>
      <c r="L46" s="79">
        <v>42247524</v>
      </c>
      <c r="M46" s="122">
        <f>+L46</f>
        <v>42247524</v>
      </c>
      <c r="N46" s="123">
        <v>0</v>
      </c>
      <c r="O46" s="123">
        <v>0</v>
      </c>
      <c r="P46" s="57" t="s">
        <v>52</v>
      </c>
      <c r="Q46" s="112" t="s">
        <v>53</v>
      </c>
      <c r="R46" s="112" t="s">
        <v>16</v>
      </c>
      <c r="S46" s="112" t="s">
        <v>54</v>
      </c>
      <c r="T46" s="112" t="s">
        <v>55</v>
      </c>
      <c r="U46" s="80" t="s">
        <v>137</v>
      </c>
      <c r="V46" s="59">
        <v>42247524</v>
      </c>
      <c r="W46" s="124">
        <f>L46-V46</f>
        <v>0</v>
      </c>
      <c r="Y46" s="30"/>
    </row>
    <row r="47" spans="1:308" s="29" customFormat="1" ht="20.25" customHeight="1" x14ac:dyDescent="0.25">
      <c r="A47"/>
      <c r="B47"/>
      <c r="C47"/>
      <c r="D47" s="37"/>
      <c r="E47" s="38"/>
      <c r="F47" s="39"/>
      <c r="G47" s="39"/>
      <c r="H47" s="39"/>
      <c r="I47" s="39"/>
      <c r="J47" s="39"/>
      <c r="K47" s="39"/>
      <c r="L47" s="40">
        <f>+SUM(L8:L46)</f>
        <v>2603812140</v>
      </c>
      <c r="M47" s="41">
        <f>+SUM(M8:M46)</f>
        <v>2603812140</v>
      </c>
      <c r="N47" s="42"/>
      <c r="O47" s="42"/>
      <c r="P47" s="43"/>
      <c r="Q47" s="44"/>
      <c r="R47" s="44"/>
      <c r="S47" s="44"/>
      <c r="T47" s="44"/>
      <c r="U47" s="45"/>
      <c r="V47" s="46">
        <f>+SUM(V8:V46)</f>
        <v>816381235</v>
      </c>
      <c r="W47" s="46">
        <f>+SUM(W8:W46)</f>
        <v>1787430905</v>
      </c>
      <c r="Y47" s="30"/>
    </row>
  </sheetData>
  <mergeCells count="66">
    <mergeCell ref="C6:K6"/>
    <mergeCell ref="R6:W6"/>
    <mergeCell ref="B1:U2"/>
    <mergeCell ref="V1:W2"/>
    <mergeCell ref="A3:W3"/>
    <mergeCell ref="E4:G4"/>
    <mergeCell ref="H4:K4"/>
    <mergeCell ref="L4:N4"/>
    <mergeCell ref="O4:Q4"/>
    <mergeCell ref="R4:W4"/>
    <mergeCell ref="E5:G5"/>
    <mergeCell ref="H5:K5"/>
    <mergeCell ref="L5:N5"/>
    <mergeCell ref="O5:Q5"/>
    <mergeCell ref="R5:W5"/>
    <mergeCell ref="C21:C22"/>
    <mergeCell ref="M21:M22"/>
    <mergeCell ref="W21:W22"/>
    <mergeCell ref="C25:C26"/>
    <mergeCell ref="J25:J26"/>
    <mergeCell ref="K25:K26"/>
    <mergeCell ref="M25:M26"/>
    <mergeCell ref="N25:N26"/>
    <mergeCell ref="O25:O26"/>
    <mergeCell ref="P25:P26"/>
    <mergeCell ref="W25:W26"/>
    <mergeCell ref="B35:B36"/>
    <mergeCell ref="C35:C36"/>
    <mergeCell ref="F35:F36"/>
    <mergeCell ref="G35:G36"/>
    <mergeCell ref="H35:H36"/>
    <mergeCell ref="I35:I36"/>
    <mergeCell ref="J35:J36"/>
    <mergeCell ref="K35:K36"/>
    <mergeCell ref="M35:M36"/>
    <mergeCell ref="Q25:Q26"/>
    <mergeCell ref="R25:R26"/>
    <mergeCell ref="S25:S26"/>
    <mergeCell ref="T25:T26"/>
    <mergeCell ref="U25:U26"/>
    <mergeCell ref="V25:V26"/>
    <mergeCell ref="T35:T36"/>
    <mergeCell ref="W35:W36"/>
    <mergeCell ref="B39:B42"/>
    <mergeCell ref="C39:C42"/>
    <mergeCell ref="F39:F42"/>
    <mergeCell ref="G39:G42"/>
    <mergeCell ref="H39:H42"/>
    <mergeCell ref="I39:I42"/>
    <mergeCell ref="J39:J42"/>
    <mergeCell ref="K39:K42"/>
    <mergeCell ref="N35:N36"/>
    <mergeCell ref="O35:O36"/>
    <mergeCell ref="P35:P36"/>
    <mergeCell ref="Q35:Q36"/>
    <mergeCell ref="R35:R36"/>
    <mergeCell ref="S35:S36"/>
    <mergeCell ref="S39:S42"/>
    <mergeCell ref="T39:T42"/>
    <mergeCell ref="W39:W42"/>
    <mergeCell ref="M39:M42"/>
    <mergeCell ref="N39:N42"/>
    <mergeCell ref="O39:O42"/>
    <mergeCell ref="P39:P42"/>
    <mergeCell ref="Q39:Q42"/>
    <mergeCell ref="R39:R42"/>
  </mergeCells>
  <hyperlinks>
    <hyperlink ref="D5" r:id="rId1"/>
  </hyperlinks>
  <pageMargins left="0.25" right="0.25" top="0.75" bottom="0.75" header="0.3" footer="0.3"/>
  <pageSetup scale="10" fitToHeight="0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C212BCC8ACD443A9EB545C6CCAC821" ma:contentTypeVersion="3" ma:contentTypeDescription="Crear nuevo documento." ma:contentTypeScope="" ma:versionID="0294035b29226580d63e150f1696963a">
  <xsd:schema xmlns:xsd="http://www.w3.org/2001/XMLSchema" xmlns:xs="http://www.w3.org/2001/XMLSchema" xmlns:p="http://schemas.microsoft.com/office/2006/metadata/properties" xmlns:ns2="a2695986-621c-4a71-a04f-42557777ef5b" xmlns:ns3="9188eaee-deac-48bd-b75f-44b91a54911b" targetNamespace="http://schemas.microsoft.com/office/2006/metadata/properties" ma:root="true" ma:fieldsID="64c81fa702fc54f7acca499087be3ff4" ns2:_="" ns3:_="">
    <xsd:import namespace="a2695986-621c-4a71-a04f-42557777ef5b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"/>
                <xsd:element ref="ns2:Vigencia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5986-621c-4a71-a04f-42557777ef5b" elementFormDefault="qualified">
    <xsd:import namespace="http://schemas.microsoft.com/office/2006/documentManagement/types"/>
    <xsd:import namespace="http://schemas.microsoft.com/office/infopath/2007/PartnerControls"/>
    <xsd:element name="Fecha" ma:index="8" ma:displayName="Fecha" ma:format="DateOnly" ma:internalName="Fecha">
      <xsd:simpleType>
        <xsd:restriction base="dms:DateTime"/>
      </xsd:simpleType>
    </xsd:element>
    <xsd:element name="Vigencia" ma:index="9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a2695986-621c-4a71-a04f-42557777ef5b">2026-03-02T05:00:00+00:00</Fecha>
    <Vigencia xmlns="a2695986-621c-4a71-a04f-42557777ef5b">2026</Vigencia>
  </documentManagement>
</p:properties>
</file>

<file path=customXml/itemProps1.xml><?xml version="1.0" encoding="utf-8"?>
<ds:datastoreItem xmlns:ds="http://schemas.openxmlformats.org/officeDocument/2006/customXml" ds:itemID="{6F1B4432-6BAA-4A93-92DB-1CEB4370F47C}"/>
</file>

<file path=customXml/itemProps2.xml><?xml version="1.0" encoding="utf-8"?>
<ds:datastoreItem xmlns:ds="http://schemas.openxmlformats.org/officeDocument/2006/customXml" ds:itemID="{5EC72913-B730-49C5-856E-D08F1D4B5FEB}"/>
</file>

<file path=customXml/itemProps3.xml><?xml version="1.0" encoding="utf-8"?>
<ds:datastoreItem xmlns:ds="http://schemas.openxmlformats.org/officeDocument/2006/customXml" ds:itemID="{39A89177-8417-4133-8216-8397390D4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FEBRERO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02. PAA2026_28_02_2026</dc:title>
  <dc:creator>Verónica López López</dc:creator>
  <cp:lastModifiedBy>Verónica López López</cp:lastModifiedBy>
  <dcterms:created xsi:type="dcterms:W3CDTF">2026-02-23T19:02:51Z</dcterms:created>
  <dcterms:modified xsi:type="dcterms:W3CDTF">2026-02-23T19:09:17Z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0x0101006CC212BCC8ACD443A9EB545C6CCAC821</vt:lpwstr>
  </property>
</Properties>
</file>